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9555" windowHeight="7740"/>
  </bookViews>
  <sheets>
    <sheet name="CATEGORY-II" sheetId="3" r:id="rId1"/>
    <sheet name="CATEGORY-III &amp; SUMMARY" sheetId="2" r:id="rId2"/>
    <sheet name="Sheet1" sheetId="6" state="hidden" r:id="rId3"/>
  </sheets>
  <definedNames>
    <definedName name="First_Author_or_Corresponding_Author">Sheet1!$B$4:$B$6</definedName>
    <definedName name="First_Corresponding">#REF!</definedName>
    <definedName name="First_Corresponding_Author">#REF!</definedName>
    <definedName name="Multiple_Authors">#REF!</definedName>
    <definedName name="_xlnm.Print_Area" localSheetId="1">'CATEGORY-III &amp; SUMMARY'!$A$1:$G$196</definedName>
    <definedName name="_xlnm.Print_Titles" localSheetId="1">'CATEGORY-III &amp; SUMMARY'!$1:$1</definedName>
    <definedName name="Rest_Authors">#REF!</definedName>
    <definedName name="Rest_of_Authors">Sheet1!$D$4:$D$14</definedName>
  </definedNames>
  <calcPr calcId="125725"/>
</workbook>
</file>

<file path=xl/calcChain.xml><?xml version="1.0" encoding="utf-8"?>
<calcChain xmlns="http://schemas.openxmlformats.org/spreadsheetml/2006/main">
  <c r="F14" i="2"/>
  <c r="F60"/>
  <c r="F189"/>
  <c r="E189"/>
  <c r="D189"/>
  <c r="C189"/>
  <c r="E192"/>
  <c r="F192"/>
  <c r="F191"/>
  <c r="E191"/>
  <c r="C191"/>
  <c r="D191"/>
  <c r="D192" l="1"/>
  <c r="C192"/>
  <c r="E118" l="1"/>
  <c r="D62"/>
  <c r="D115"/>
  <c r="D116"/>
  <c r="D117"/>
  <c r="D114"/>
  <c r="D106"/>
  <c r="D107"/>
  <c r="D108"/>
  <c r="D105"/>
  <c r="D95"/>
  <c r="D96"/>
  <c r="D97"/>
  <c r="D94"/>
  <c r="D86"/>
  <c r="D87"/>
  <c r="D88"/>
  <c r="D85"/>
  <c r="D77"/>
  <c r="D78"/>
  <c r="D79"/>
  <c r="D76"/>
  <c r="D65"/>
  <c r="D66"/>
  <c r="D67"/>
  <c r="D64"/>
  <c r="D74"/>
  <c r="D83"/>
  <c r="D92"/>
  <c r="D112"/>
  <c r="D103"/>
  <c r="F115"/>
  <c r="F116"/>
  <c r="F117"/>
  <c r="F114"/>
  <c r="F112"/>
  <c r="F110"/>
  <c r="F106"/>
  <c r="F107"/>
  <c r="F108"/>
  <c r="F105"/>
  <c r="F103"/>
  <c r="F101"/>
  <c r="F95"/>
  <c r="F97"/>
  <c r="F94"/>
  <c r="F96"/>
  <c r="F92"/>
  <c r="F90"/>
  <c r="F87"/>
  <c r="F65"/>
  <c r="F66"/>
  <c r="F67"/>
  <c r="F64"/>
  <c r="F74"/>
  <c r="F88"/>
  <c r="F86"/>
  <c r="F83"/>
  <c r="F81"/>
  <c r="F79"/>
  <c r="F78"/>
  <c r="F77"/>
  <c r="F76"/>
  <c r="F72"/>
  <c r="F169"/>
  <c r="F165"/>
  <c r="F164"/>
  <c r="F163"/>
  <c r="F161"/>
  <c r="F160"/>
  <c r="F159"/>
  <c r="F136"/>
  <c r="F135"/>
  <c r="F142"/>
  <c r="F141"/>
  <c r="F140"/>
  <c r="F139"/>
  <c r="F153"/>
  <c r="F155"/>
  <c r="F148"/>
  <c r="F147"/>
  <c r="F146"/>
  <c r="F131"/>
  <c r="E68"/>
  <c r="F62"/>
  <c r="D53"/>
  <c r="F53" s="1"/>
  <c r="D43"/>
  <c r="F43" s="1"/>
  <c r="D34"/>
  <c r="F34" s="1"/>
  <c r="D25"/>
  <c r="F25" s="1"/>
  <c r="D16"/>
  <c r="F16" s="1"/>
  <c r="D19"/>
  <c r="F19" s="1"/>
  <c r="D20"/>
  <c r="D21"/>
  <c r="F21" s="1"/>
  <c r="D18"/>
  <c r="F18" s="1"/>
  <c r="F20"/>
  <c r="D28"/>
  <c r="F28" s="1"/>
  <c r="D29"/>
  <c r="F29" s="1"/>
  <c r="D30"/>
  <c r="F30" s="1"/>
  <c r="D27"/>
  <c r="F27" s="1"/>
  <c r="F23"/>
  <c r="D37"/>
  <c r="F37" s="1"/>
  <c r="D38"/>
  <c r="D39"/>
  <c r="F39" s="1"/>
  <c r="D36"/>
  <c r="F36" s="1"/>
  <c r="F38"/>
  <c r="F32"/>
  <c r="D56"/>
  <c r="F56" s="1"/>
  <c r="D57"/>
  <c r="F57" s="1"/>
  <c r="D58"/>
  <c r="F58" s="1"/>
  <c r="D55"/>
  <c r="F55" s="1"/>
  <c r="D46"/>
  <c r="F46" s="1"/>
  <c r="D47"/>
  <c r="F47" s="1"/>
  <c r="D48"/>
  <c r="F48" s="1"/>
  <c r="D45"/>
  <c r="F45" s="1"/>
  <c r="F51"/>
  <c r="F41"/>
  <c r="E167" l="1"/>
  <c r="E166"/>
  <c r="C184"/>
  <c r="D184"/>
  <c r="F167"/>
  <c r="D183" s="1"/>
  <c r="C190"/>
  <c r="F68"/>
  <c r="F166" l="1"/>
  <c r="C183" s="1"/>
  <c r="D179"/>
  <c r="C179"/>
  <c r="E149" l="1"/>
  <c r="F128"/>
  <c r="F126"/>
  <c r="F123"/>
  <c r="F132" l="1"/>
  <c r="D190"/>
  <c r="F190" l="1"/>
  <c r="E190"/>
  <c r="F154"/>
  <c r="F156" s="1"/>
  <c r="F129"/>
  <c r="F125"/>
  <c r="F122"/>
  <c r="F143" l="1"/>
  <c r="F149"/>
  <c r="C182" s="1"/>
  <c r="D182" l="1"/>
  <c r="C181"/>
  <c r="D181"/>
  <c r="F85" l="1"/>
  <c r="F118" s="1"/>
  <c r="F170" l="1"/>
  <c r="F171"/>
  <c r="C180"/>
  <c r="D180"/>
  <c r="E8" i="3" l="1"/>
  <c r="D177" i="2" s="1"/>
  <c r="D185" l="1"/>
  <c r="D193" s="1"/>
  <c r="F194" s="1"/>
  <c r="C177"/>
  <c r="F193" l="1"/>
  <c r="C185"/>
  <c r="C193" s="1"/>
  <c r="E194" s="1"/>
  <c r="E193" l="1"/>
</calcChain>
</file>

<file path=xl/comments1.xml><?xml version="1.0" encoding="utf-8"?>
<comments xmlns="http://schemas.openxmlformats.org/spreadsheetml/2006/main">
  <authors>
    <author>Asutosh Pradhan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>In Capital Letters</t>
        </r>
      </text>
    </comment>
  </commentList>
</comments>
</file>

<file path=xl/sharedStrings.xml><?xml version="1.0" encoding="utf-8"?>
<sst xmlns="http://schemas.openxmlformats.org/spreadsheetml/2006/main" count="335" uniqueCount="186">
  <si>
    <t xml:space="preserve">Single Author </t>
  </si>
  <si>
    <t xml:space="preserve">Papers with Impact Factor between 2 and 5 </t>
  </si>
  <si>
    <t xml:space="preserve">Papers with Impact Factor between 1 and 2 </t>
  </si>
  <si>
    <t xml:space="preserve">Total API under Part A </t>
  </si>
  <si>
    <t>i</t>
  </si>
  <si>
    <t>ii</t>
  </si>
  <si>
    <t>iii</t>
  </si>
  <si>
    <t>iv</t>
  </si>
  <si>
    <t>Total API under Part B</t>
  </si>
  <si>
    <t xml:space="preserve">Part B </t>
  </si>
  <si>
    <t xml:space="preserve">Part C </t>
  </si>
  <si>
    <t>Consultancy Projects</t>
  </si>
  <si>
    <t xml:space="preserve">30 per output </t>
  </si>
  <si>
    <t xml:space="preserve">50 per output </t>
  </si>
  <si>
    <t>Total API under Part C</t>
  </si>
  <si>
    <t xml:space="preserve">Part E </t>
  </si>
  <si>
    <t xml:space="preserve">(a) International </t>
  </si>
  <si>
    <t xml:space="preserve">(b) National </t>
  </si>
  <si>
    <t xml:space="preserve">5 per presentation </t>
  </si>
  <si>
    <t xml:space="preserve">3 per presentation </t>
  </si>
  <si>
    <t xml:space="preserve">Part A </t>
  </si>
  <si>
    <t xml:space="preserve">Part D </t>
  </si>
  <si>
    <t>i.</t>
  </si>
  <si>
    <t>ii.</t>
  </si>
  <si>
    <t>iii.</t>
  </si>
  <si>
    <t>iv.</t>
  </si>
  <si>
    <t xml:space="preserve">
20 per Project </t>
  </si>
  <si>
    <t xml:space="preserve">
15 per Project </t>
  </si>
  <si>
    <t xml:space="preserve">
10 per Project </t>
  </si>
  <si>
    <t>Total API under Part D</t>
  </si>
  <si>
    <t>Score Claimed by Applicant</t>
  </si>
  <si>
    <t>10 per 2 lakh</t>
  </si>
  <si>
    <t>10 per 10 lakh</t>
  </si>
  <si>
    <t>Publications</t>
  </si>
  <si>
    <t>Parameters
(2)</t>
  </si>
  <si>
    <t>Sl. No.
(1)</t>
  </si>
  <si>
    <t>RESEARCH PAPERS PUBLISHED IN JOURNALS</t>
  </si>
  <si>
    <t>PART-E</t>
  </si>
  <si>
    <t>PART-D</t>
  </si>
  <si>
    <t>PART-C</t>
  </si>
  <si>
    <t xml:space="preserve">PART-A </t>
  </si>
  <si>
    <t>PART-B</t>
  </si>
  <si>
    <t xml:space="preserve">Name of the Candidate: </t>
  </si>
  <si>
    <t>Post Applied for</t>
  </si>
  <si>
    <t>(a)</t>
  </si>
  <si>
    <t>(b)</t>
  </si>
  <si>
    <t xml:space="preserve">(c) </t>
  </si>
  <si>
    <t>NON-SCIENCE Discipline: (Rs. In Lakh)</t>
  </si>
  <si>
    <t>SCIENCE Disciplines: (Rs. In Lakh)</t>
  </si>
  <si>
    <t>Experience (Teaching &amp; Research)</t>
  </si>
  <si>
    <t>Research Guidance Experience</t>
  </si>
  <si>
    <t>Summary API Score Sheet</t>
  </si>
  <si>
    <t>ELIGIBILITY</t>
  </si>
  <si>
    <t>Post Applied for:</t>
  </si>
  <si>
    <t>Department/Centre:</t>
  </si>
  <si>
    <t>School/Faculty:</t>
  </si>
  <si>
    <t>University:</t>
  </si>
  <si>
    <r>
      <t xml:space="preserve">RESEARCH PROJECTS/CONSULTANCY/ </t>
    </r>
    <r>
      <rPr>
        <b/>
        <sz val="14"/>
        <color rgb="FF000099"/>
        <rFont val="Calibri"/>
        <family val="2"/>
        <scheme val="minor"/>
      </rPr>
      <t>Completed Projects/Project Outcome</t>
    </r>
  </si>
  <si>
    <r>
      <t xml:space="preserve">No. of </t>
    </r>
    <r>
      <rPr>
        <b/>
        <sz val="14"/>
        <color rgb="FF000000"/>
        <rFont val="Calibri"/>
        <family val="2"/>
        <scheme val="minor"/>
      </rPr>
      <t>PhD Thesis submitted</t>
    </r>
    <r>
      <rPr>
        <sz val="14"/>
        <color rgb="FF000000"/>
        <rFont val="Calibri"/>
        <family val="2"/>
        <scheme val="minor"/>
      </rPr>
      <t xml:space="preserve"> but  yet not awarded degree </t>
    </r>
  </si>
  <si>
    <t>RESEARCH PROJECTS:</t>
  </si>
  <si>
    <t>Whether Awarded Ph. D. Degree</t>
  </si>
  <si>
    <t>Papers with Impact Factor less than 1</t>
  </si>
  <si>
    <t>More than One Author:</t>
  </si>
  <si>
    <t>No. of Authors</t>
  </si>
  <si>
    <t>No. of Articles</t>
  </si>
  <si>
    <t>v</t>
  </si>
  <si>
    <t>Per Paper</t>
  </si>
  <si>
    <t>Points/Paper</t>
  </si>
  <si>
    <t>Papers with Impact Factor between 5 and 10</t>
  </si>
  <si>
    <t>Papers with Impact Factor above 10</t>
  </si>
  <si>
    <t>vi</t>
  </si>
  <si>
    <r>
      <t xml:space="preserve">Teaching/Research Experience (in Years):
</t>
    </r>
    <r>
      <rPr>
        <sz val="14"/>
        <color theme="1"/>
        <rFont val="Calibri"/>
        <family val="2"/>
        <scheme val="minor"/>
      </rPr>
      <t>Total Number of Years of Experience on regular basis at the level of Assistant Professor or above</t>
    </r>
  </si>
  <si>
    <r>
      <t>First &amp; Prinipal/Corresponding Author/Supervisor/Mentor: (</t>
    </r>
    <r>
      <rPr>
        <b/>
        <sz val="14"/>
        <color theme="1"/>
        <rFont val="Calibri"/>
        <family val="2"/>
        <scheme val="minor"/>
      </rPr>
      <t>70%</t>
    </r>
    <r>
      <rPr>
        <sz val="14"/>
        <color theme="1"/>
        <rFont val="Calibri"/>
        <family val="2"/>
        <scheme val="minor"/>
      </rPr>
      <t xml:space="preserve"> shared equally)</t>
    </r>
  </si>
  <si>
    <r>
      <t>Rest of Authors: (</t>
    </r>
    <r>
      <rPr>
        <b/>
        <sz val="14"/>
        <color theme="1"/>
        <rFont val="Calibri"/>
        <family val="2"/>
        <scheme val="minor"/>
      </rPr>
      <t>30%</t>
    </r>
    <r>
      <rPr>
        <sz val="14"/>
        <color theme="1"/>
        <rFont val="Calibri"/>
        <family val="2"/>
        <scheme val="minor"/>
      </rPr>
      <t xml:space="preserve"> shared equally)</t>
    </r>
  </si>
  <si>
    <t xml:space="preserve">Papers in Other Reputed Journals </t>
  </si>
  <si>
    <t>Points/Book</t>
  </si>
  <si>
    <t>Single Author:</t>
  </si>
  <si>
    <t>More than One Author (Shared Equally)</t>
  </si>
  <si>
    <t>Major Sponsored Projects</t>
  </si>
  <si>
    <r>
      <rPr>
        <b/>
        <sz val="14"/>
        <color rgb="FF000000"/>
        <rFont val="Calibri"/>
        <family val="2"/>
        <scheme val="minor"/>
      </rPr>
      <t>Science Subjects:</t>
    </r>
    <r>
      <rPr>
        <sz val="14"/>
        <color rgb="FF000000"/>
        <rFont val="Calibri"/>
        <family val="2"/>
        <scheme val="minor"/>
      </rPr>
      <t xml:space="preserve"> (Faculty of Sciences / Engineering / Agriculture / Medical / Veterinary Sciences)
</t>
    </r>
    <r>
      <rPr>
        <b/>
        <sz val="14"/>
        <color rgb="FF000000"/>
        <rFont val="Calibri"/>
        <family val="2"/>
        <scheme val="minor"/>
      </rPr>
      <t>With Grants above Rs 30 Lakhs</t>
    </r>
  </si>
  <si>
    <r>
      <rPr>
        <b/>
        <sz val="14"/>
        <color rgb="FF000000"/>
        <rFont val="Calibri"/>
        <family val="2"/>
        <scheme val="minor"/>
      </rPr>
      <t>Non-Science Subjects</t>
    </r>
    <r>
      <rPr>
        <sz val="14"/>
        <color rgb="FF000000"/>
        <rFont val="Calibri"/>
        <family val="2"/>
        <scheme val="minor"/>
      </rPr>
      <t xml:space="preserve">: (Faculties of Languages /
Humanities / Arts / Social Sciences / Library / Physical education / Management)
</t>
    </r>
    <r>
      <rPr>
        <b/>
        <sz val="14"/>
        <color rgb="FF000000"/>
        <rFont val="Calibri"/>
        <family val="2"/>
        <scheme val="minor"/>
      </rPr>
      <t>With Grants above Rs 5 Lakhs</t>
    </r>
  </si>
  <si>
    <t>Minor Sponsored Projects:</t>
  </si>
  <si>
    <r>
      <rPr>
        <b/>
        <sz val="14"/>
        <color rgb="FF000000"/>
        <rFont val="Calibri"/>
        <family val="2"/>
        <scheme val="minor"/>
      </rPr>
      <t>Non-Science Subjects:</t>
    </r>
    <r>
      <rPr>
        <sz val="14"/>
        <color rgb="FF000000"/>
        <rFont val="Calibri"/>
        <family val="2"/>
        <scheme val="minor"/>
      </rPr>
      <t xml:space="preserve">  (Faculties of Languages /
Humanities / Arts / Social Sciences / Library / Physical education / Management)
</t>
    </r>
    <r>
      <rPr>
        <b/>
        <sz val="14"/>
        <color rgb="FF000000"/>
        <rFont val="Calibri"/>
        <family val="2"/>
        <scheme val="minor"/>
      </rPr>
      <t>With Grants above 1 Lakh upto 5 Lakhs</t>
    </r>
  </si>
  <si>
    <r>
      <rPr>
        <b/>
        <sz val="14"/>
        <color rgb="FF000000"/>
        <rFont val="Calibri"/>
        <family val="2"/>
        <scheme val="minor"/>
      </rPr>
      <t>Science Subjects:</t>
    </r>
    <r>
      <rPr>
        <sz val="14"/>
        <color rgb="FF000000"/>
        <rFont val="Calibri"/>
        <family val="2"/>
        <scheme val="minor"/>
      </rPr>
      <t xml:space="preserve"> (Faculty of Sciences / Engineering / Agriculture / Medical / Veterinary Sciences)
</t>
    </r>
    <r>
      <rPr>
        <b/>
        <sz val="14"/>
        <color rgb="FF000000"/>
        <rFont val="Calibri"/>
        <family val="2"/>
        <scheme val="minor"/>
      </rPr>
      <t>With Grants above 1 Lakh upto 5 Lakhs</t>
    </r>
  </si>
  <si>
    <r>
      <rPr>
        <b/>
        <sz val="14"/>
        <color rgb="FF000000"/>
        <rFont val="Calibri"/>
        <family val="2"/>
        <scheme val="minor"/>
      </rPr>
      <t>Non-Science Subjects:</t>
    </r>
    <r>
      <rPr>
        <sz val="14"/>
        <color rgb="FF000000"/>
        <rFont val="Calibri"/>
        <family val="2"/>
        <scheme val="minor"/>
      </rPr>
      <t xml:space="preserve">  (Faculties of Languages /
Humanities / Arts / Social Sciences / Library / Physical education / Management)
</t>
    </r>
    <r>
      <rPr>
        <b/>
        <sz val="14"/>
        <color rgb="FF000000"/>
        <rFont val="Calibri"/>
        <family val="2"/>
        <scheme val="minor"/>
      </rPr>
      <t>With Grants above 5 Lakhs upto 30 Lakhs</t>
    </r>
  </si>
  <si>
    <r>
      <rPr>
        <b/>
        <sz val="14"/>
        <color rgb="FF000000"/>
        <rFont val="Calibri"/>
        <family val="2"/>
        <scheme val="minor"/>
      </rPr>
      <t>Science Subjects:</t>
    </r>
    <r>
      <rPr>
        <sz val="14"/>
        <color rgb="FF000000"/>
        <rFont val="Calibri"/>
        <family val="2"/>
        <scheme val="minor"/>
      </rPr>
      <t xml:space="preserve"> (Faculty of Sciences / Engineering / Agriculture / Medical / Veterinary Sciences)
</t>
    </r>
    <r>
      <rPr>
        <b/>
        <sz val="14"/>
        <color rgb="FF000000"/>
        <rFont val="Calibri"/>
        <family val="2"/>
        <scheme val="minor"/>
      </rPr>
      <t>With Grants above 5 Lakhs upto 30 Lakhs</t>
    </r>
  </si>
  <si>
    <r>
      <t xml:space="preserve">Patent/Technology transfer/Product/ Process at </t>
    </r>
    <r>
      <rPr>
        <b/>
        <sz val="14"/>
        <color rgb="FF000000"/>
        <rFont val="Calibri"/>
        <family val="2"/>
        <scheme val="minor"/>
      </rPr>
      <t>International</t>
    </r>
    <r>
      <rPr>
        <sz val="14"/>
        <color rgb="FF000000"/>
        <rFont val="Calibri"/>
        <family val="2"/>
        <scheme val="minor"/>
      </rPr>
      <t xml:space="preserve"> level (Science) </t>
    </r>
  </si>
  <si>
    <r>
      <t>Patent/Technology transfer /Product/ Process  at N</t>
    </r>
    <r>
      <rPr>
        <b/>
        <sz val="14"/>
        <color rgb="FF000000"/>
        <rFont val="Calibri"/>
        <family val="2"/>
        <scheme val="minor"/>
      </rPr>
      <t>ational</t>
    </r>
    <r>
      <rPr>
        <sz val="14"/>
        <color rgb="FF000000"/>
        <rFont val="Calibri"/>
        <family val="2"/>
        <scheme val="minor"/>
      </rPr>
      <t xml:space="preserve"> level (Science) </t>
    </r>
  </si>
  <si>
    <t xml:space="preserve">5 per candidate </t>
  </si>
  <si>
    <t xml:space="preserve">15 per candidate </t>
  </si>
  <si>
    <t>10 per candidate</t>
  </si>
  <si>
    <r>
      <t xml:space="preserve">No. of </t>
    </r>
    <r>
      <rPr>
        <b/>
        <sz val="14"/>
        <color rgb="FF000000"/>
        <rFont val="Calibri"/>
        <family val="2"/>
        <scheme val="minor"/>
      </rPr>
      <t xml:space="preserve">PhD candidates awarded </t>
    </r>
    <r>
      <rPr>
        <sz val="14"/>
        <color rgb="FF000000"/>
        <rFont val="Calibri"/>
        <family val="2"/>
        <scheme val="minor"/>
      </rPr>
      <t>degree</t>
    </r>
  </si>
  <si>
    <r>
      <t xml:space="preserve">No. of </t>
    </r>
    <r>
      <rPr>
        <b/>
        <sz val="14"/>
        <color rgb="FF000000"/>
        <rFont val="Calibri"/>
        <family val="2"/>
        <scheme val="minor"/>
      </rPr>
      <t>MPhil</t>
    </r>
    <r>
      <rPr>
        <sz val="14"/>
        <color rgb="FF000000"/>
        <rFont val="Calibri"/>
        <family val="2"/>
        <scheme val="minor"/>
      </rPr>
      <t xml:space="preserve"> Candidates awarded degree</t>
    </r>
  </si>
  <si>
    <t>FELLOWSHIPS, AWARDS, and INVITED LECTURES delivered in CONFERENCES / SEMINARS</t>
  </si>
  <si>
    <t>Fellowships / Awards (Restricted to a Maximum of 30 Marks):</t>
  </si>
  <si>
    <t>International Award / Fellowship from academic bodies/associations</t>
  </si>
  <si>
    <t>National Award/Fellowship from academic bodies/associations</t>
  </si>
  <si>
    <t>15 per Award &amp; 15 per Fellowship</t>
  </si>
  <si>
    <t>10 per Award &amp; 10 per Fellowship</t>
  </si>
  <si>
    <t>State/University level Award from academic bodies/associations</t>
  </si>
  <si>
    <t>5 per Award</t>
  </si>
  <si>
    <r>
      <t xml:space="preserve">Major Policy document prepared for </t>
    </r>
    <r>
      <rPr>
        <b/>
        <sz val="14"/>
        <color rgb="FF000000"/>
        <rFont val="Calibri"/>
        <family val="2"/>
        <scheme val="minor"/>
      </rPr>
      <t>Central Govt.</t>
    </r>
  </si>
  <si>
    <r>
      <t xml:space="preserve">Major Policy document prepared for </t>
    </r>
    <r>
      <rPr>
        <b/>
        <sz val="14"/>
        <color rgb="FF000000"/>
        <rFont val="Calibri"/>
        <family val="2"/>
        <scheme val="minor"/>
      </rPr>
      <t>State Govt.</t>
    </r>
  </si>
  <si>
    <r>
      <t xml:space="preserve">Major Policy document prepared for </t>
    </r>
    <r>
      <rPr>
        <b/>
        <sz val="14"/>
        <color rgb="FF000000"/>
        <rFont val="Calibri"/>
        <family val="2"/>
        <scheme val="minor"/>
      </rPr>
      <t>Local Bodies</t>
    </r>
  </si>
  <si>
    <t xml:space="preserve">20 per output </t>
  </si>
  <si>
    <t xml:space="preserve">10 per output </t>
  </si>
  <si>
    <t xml:space="preserve">5 per output </t>
  </si>
  <si>
    <t>SCIENCE DISCIPLINES:</t>
  </si>
  <si>
    <t>PROJECT OUTCOMES / OUTPUTS</t>
  </si>
  <si>
    <t>NON-SCIENCE DISCIPLINES:</t>
  </si>
  <si>
    <r>
      <t xml:space="preserve">Major Policy document prepared for </t>
    </r>
    <r>
      <rPr>
        <b/>
        <sz val="14"/>
        <color rgb="FF000000"/>
        <rFont val="Calibri"/>
        <family val="2"/>
        <scheme val="minor"/>
      </rPr>
      <t>International Bodies</t>
    </r>
    <r>
      <rPr>
        <sz val="14"/>
        <color rgb="FF000000"/>
        <rFont val="Calibri"/>
        <family val="2"/>
        <scheme val="minor"/>
      </rPr>
      <t xml:space="preserve"> like WHO/UNO/UNESCO/UNICEF etc.</t>
    </r>
  </si>
  <si>
    <r>
      <t xml:space="preserve">INVITITED LECTURES / PAPERS 
(Restricted to </t>
    </r>
    <r>
      <rPr>
        <b/>
        <sz val="14"/>
        <color rgb="FFFF0000"/>
        <rFont val="Calibri"/>
        <family val="2"/>
        <scheme val="minor"/>
      </rPr>
      <t>20% of 300 = 60 for Associate Professor</t>
    </r>
    <r>
      <rPr>
        <b/>
        <sz val="14"/>
        <color theme="1"/>
        <rFont val="Calibri"/>
        <family val="2"/>
        <scheme val="minor"/>
      </rPr>
      <t xml:space="preserve"> &amp; </t>
    </r>
    <r>
      <rPr>
        <b/>
        <sz val="14"/>
        <color rgb="FF0000FF"/>
        <rFont val="Calibri"/>
        <family val="2"/>
        <scheme val="minor"/>
      </rPr>
      <t>20% of 400 = 80 for Professor</t>
    </r>
    <r>
      <rPr>
        <b/>
        <sz val="14"/>
        <color theme="1"/>
        <rFont val="Calibri"/>
        <family val="2"/>
        <scheme val="minor"/>
      </rPr>
      <t>):</t>
    </r>
  </si>
  <si>
    <t>Papers presented in Conferences / Seminars</t>
  </si>
  <si>
    <t>5 per presentation</t>
  </si>
  <si>
    <t xml:space="preserve">2 per presentation </t>
  </si>
  <si>
    <t>(c) State/University/College level</t>
  </si>
  <si>
    <t>ii. (A)</t>
  </si>
  <si>
    <t>ii. (B)</t>
  </si>
  <si>
    <t>Invited Lectures</t>
  </si>
  <si>
    <t>7 per presentation</t>
  </si>
  <si>
    <t>Sub-Total E(i)</t>
  </si>
  <si>
    <t>POST APPLIED FOR:</t>
  </si>
  <si>
    <t>ASSOCIATE PROFESSOR</t>
  </si>
  <si>
    <t>PROFESSOR</t>
  </si>
  <si>
    <t>Actual Score on Verification</t>
  </si>
  <si>
    <t xml:space="preserve">Number/Amount
(5) </t>
  </si>
  <si>
    <t xml:space="preserve">Score Reported
(6) </t>
  </si>
  <si>
    <t xml:space="preserve">Methodology of Assessment
( 3 &amp; 4 ) </t>
  </si>
  <si>
    <t>BOOKS/CHAPTERS IN BOOKS: (Publications other than journal articles)</t>
  </si>
  <si>
    <r>
      <rPr>
        <b/>
        <sz val="14"/>
        <color rgb="FFFF0000"/>
        <rFont val="Calibri"/>
        <family val="2"/>
        <scheme val="minor"/>
      </rPr>
      <t xml:space="preserve">Instructions for Applicants: </t>
    </r>
    <r>
      <rPr>
        <b/>
        <i/>
        <sz val="14"/>
        <color rgb="FF0000FF"/>
        <rFont val="Calibri"/>
        <family val="2"/>
        <scheme val="minor"/>
      </rPr>
      <t xml:space="preserve">The applicant need to fill up their details and </t>
    </r>
    <r>
      <rPr>
        <b/>
        <i/>
        <u/>
        <sz val="14"/>
        <color rgb="FF0000FF"/>
        <rFont val="Calibri"/>
        <family val="2"/>
        <scheme val="minor"/>
      </rPr>
      <t>only the number/amount in column (3 and/or 5)</t>
    </r>
    <r>
      <rPr>
        <b/>
        <i/>
        <sz val="14"/>
        <color rgb="FF0000FF"/>
        <rFont val="Calibri"/>
        <family val="2"/>
        <scheme val="minor"/>
      </rPr>
      <t>; rest of calculations would be done automatically.</t>
    </r>
  </si>
  <si>
    <t>PART-F</t>
  </si>
  <si>
    <t>Development of e-learning delivery process/material</t>
  </si>
  <si>
    <t>10 per Module</t>
  </si>
  <si>
    <t>E-Learning Modules Developed</t>
  </si>
  <si>
    <t>API Score</t>
  </si>
  <si>
    <t>No. of Books</t>
  </si>
  <si>
    <t>Points/Chapter</t>
  </si>
  <si>
    <r>
      <rPr>
        <b/>
        <sz val="14"/>
        <color rgb="FF0000FF"/>
        <rFont val="Calibri"/>
        <family val="2"/>
        <scheme val="minor"/>
      </rPr>
      <t>CHAPTERS IN BOOKS</t>
    </r>
    <r>
      <rPr>
        <b/>
        <sz val="14"/>
        <color theme="1"/>
        <rFont val="Calibri"/>
        <family val="2"/>
        <scheme val="minor"/>
      </rPr>
      <t xml:space="preserve">, </t>
    </r>
    <r>
      <rPr>
        <sz val="14"/>
        <color theme="1"/>
        <rFont val="Calibri"/>
        <family val="2"/>
        <scheme val="minor"/>
      </rPr>
      <t>published by National and International level publishers, with ISBN number as approved by the University and posted on its website. The List will be intimated to UGC.</t>
    </r>
  </si>
  <si>
    <r>
      <rPr>
        <b/>
        <sz val="14"/>
        <color rgb="FF0000FF"/>
        <rFont val="Calibri"/>
        <family val="2"/>
        <scheme val="minor"/>
      </rPr>
      <t>TEXT/REFERENCE BOOKS published by INTERNATIONAL PUBLISHERS</t>
    </r>
    <r>
      <rPr>
        <b/>
        <sz val="14"/>
        <color theme="1"/>
        <rFont val="Calibri"/>
        <family val="2"/>
        <scheme val="minor"/>
      </rPr>
      <t>, with ISBN/ISSN number as approved by the University and posted on its website. The List will be intimated to UGC.</t>
    </r>
  </si>
  <si>
    <t>Per Book</t>
  </si>
  <si>
    <r>
      <rPr>
        <b/>
        <sz val="14"/>
        <color rgb="FF0000FF"/>
        <rFont val="Calibri"/>
        <family val="2"/>
        <scheme val="minor"/>
      </rPr>
      <t>SUBJECT BOOKS, published by NATIONAL level publishers</t>
    </r>
    <r>
      <rPr>
        <b/>
        <sz val="14"/>
        <color theme="1"/>
        <rFont val="Calibri"/>
        <family val="2"/>
        <scheme val="minor"/>
      </rPr>
      <t>, with ISBN number or State /
Central Govt. Publications as approved by the University and posted on its website. The List will be intimated to UGC.</t>
    </r>
  </si>
  <si>
    <r>
      <rPr>
        <b/>
        <sz val="14"/>
        <color rgb="FF0000FF"/>
        <rFont val="Calibri"/>
        <family val="2"/>
        <scheme val="minor"/>
      </rPr>
      <t>SUBJECT BOOKS, published b</t>
    </r>
    <r>
      <rPr>
        <sz val="14"/>
        <color rgb="FF0000FF"/>
        <rFont val="Calibri"/>
        <family val="2"/>
        <scheme val="minor"/>
      </rPr>
      <t xml:space="preserve">y </t>
    </r>
    <r>
      <rPr>
        <b/>
        <sz val="14"/>
        <color rgb="FF0000FF"/>
        <rFont val="Calibri"/>
        <family val="2"/>
        <scheme val="minor"/>
      </rPr>
      <t>Other LOCAL PUBLISHERS</t>
    </r>
    <r>
      <rPr>
        <sz val="14"/>
        <color theme="1"/>
        <rFont val="Calibri"/>
        <family val="2"/>
        <scheme val="minor"/>
      </rPr>
      <t>, with ISBN number as approved by the University and posted on its website. The List will be intimated to UGC.</t>
    </r>
  </si>
  <si>
    <t>INTERNATIONAL:</t>
  </si>
  <si>
    <t>NATIONAL:</t>
  </si>
  <si>
    <t xml:space="preserve">Per Chapter </t>
  </si>
  <si>
    <t>Category-II</t>
  </si>
  <si>
    <t>Nature of Activity</t>
  </si>
  <si>
    <t>Max. API Score</t>
  </si>
  <si>
    <t>A.</t>
  </si>
  <si>
    <t>B.</t>
  </si>
  <si>
    <t>C.</t>
  </si>
  <si>
    <t>How to Calculate Actual Score</t>
  </si>
  <si>
    <t>ACTUAL SCORE</t>
  </si>
  <si>
    <t xml:space="preserve">TOTAL SCORE CLAIMED UNDER CATEGORY-II = </t>
  </si>
  <si>
    <t>(I)</t>
  </si>
  <si>
    <t>(II)</t>
  </si>
  <si>
    <t>(III)</t>
  </si>
  <si>
    <t>(IV)</t>
  </si>
  <si>
    <t>(V)</t>
  </si>
  <si>
    <r>
      <rPr>
        <b/>
        <sz val="13"/>
        <color rgb="FFFF0000"/>
        <rFont val="Calibri"/>
        <family val="2"/>
        <scheme val="minor"/>
      </rPr>
      <t xml:space="preserve">Instructions for Applicants: </t>
    </r>
    <r>
      <rPr>
        <b/>
        <i/>
        <sz val="14"/>
        <color rgb="FF0000FF"/>
        <rFont val="Calibri"/>
        <family val="2"/>
        <scheme val="minor"/>
      </rPr>
      <t/>
    </r>
  </si>
  <si>
    <r>
      <rPr>
        <b/>
        <sz val="13"/>
        <color rgb="FF0000FF"/>
        <rFont val="Calibri"/>
        <family val="2"/>
        <scheme val="minor"/>
      </rPr>
      <t>Student related co-curricular, extension and field based activities.</t>
    </r>
    <r>
      <rPr>
        <sz val="13"/>
        <color theme="1"/>
        <rFont val="Calibri"/>
        <family val="2"/>
        <scheme val="minor"/>
      </rPr>
      <t xml:space="preserve">
</t>
    </r>
    <r>
      <rPr>
        <b/>
        <sz val="13"/>
        <color theme="1"/>
        <rFont val="Calibri"/>
        <family val="2"/>
        <scheme val="minor"/>
      </rPr>
      <t xml:space="preserve">(i) </t>
    </r>
    <r>
      <rPr>
        <sz val="13"/>
        <color theme="1"/>
        <rFont val="Calibri"/>
        <family val="2"/>
        <scheme val="minor"/>
      </rPr>
      <t xml:space="preserve">Discipline related co-curricular activities (e.g. remedial classes, career counselling, study visit, student seminar and other events.)
</t>
    </r>
    <r>
      <rPr>
        <b/>
        <sz val="13"/>
        <color theme="1"/>
        <rFont val="Calibri"/>
        <family val="2"/>
        <scheme val="minor"/>
      </rPr>
      <t xml:space="preserve">(ii) </t>
    </r>
    <r>
      <rPr>
        <sz val="13"/>
        <color theme="1"/>
        <rFont val="Calibri"/>
        <family val="2"/>
        <scheme val="minor"/>
      </rPr>
      <t>Other co-curricular activities (Cultural, Sports, NSS, NCC etc.)
(iii) Extension and dissemination activities (public /popular lectures/talks/seminars etc.)</t>
    </r>
  </si>
  <si>
    <r>
      <t xml:space="preserve">Actual hours
spent per academic year </t>
    </r>
    <r>
      <rPr>
        <b/>
        <sz val="13"/>
        <color theme="1"/>
        <rFont val="Calibri"/>
        <family val="2"/>
        <scheme val="minor"/>
      </rPr>
      <t>÷ 10</t>
    </r>
  </si>
  <si>
    <r>
      <rPr>
        <b/>
        <sz val="13"/>
        <color rgb="FF0000FF"/>
        <rFont val="Calibri"/>
        <family val="2"/>
        <scheme val="minor"/>
      </rPr>
      <t>Contribution to corporate life and management of the department and institution</t>
    </r>
    <r>
      <rPr>
        <sz val="13"/>
        <color theme="1"/>
        <rFont val="Calibri"/>
        <family val="2"/>
        <scheme val="minor"/>
      </rPr>
      <t xml:space="preserve"> through participation in academic and administrative committees
and responsibilities.
</t>
    </r>
    <r>
      <rPr>
        <b/>
        <sz val="13"/>
        <color theme="1"/>
        <rFont val="Calibri"/>
        <family val="2"/>
        <scheme val="minor"/>
      </rPr>
      <t>(i)</t>
    </r>
    <r>
      <rPr>
        <sz val="13"/>
        <color theme="1"/>
        <rFont val="Calibri"/>
        <family val="2"/>
        <scheme val="minor"/>
      </rPr>
      <t xml:space="preserve">  Administrative responsibility (including as Dean / Principal / Chairperson /Convener / Teacher-in-charge/similar other duties that require regular office hrs for its discharge)
</t>
    </r>
    <r>
      <rPr>
        <b/>
        <sz val="13"/>
        <color theme="1"/>
        <rFont val="Calibri"/>
        <family val="2"/>
        <scheme val="minor"/>
      </rPr>
      <t>(ii)</t>
    </r>
    <r>
      <rPr>
        <sz val="13"/>
        <color theme="1"/>
        <rFont val="Calibri"/>
        <family val="2"/>
        <scheme val="minor"/>
      </rPr>
      <t xml:space="preserve"> Participation in Board of Studies, Academic and Administrative
Committees</t>
    </r>
  </si>
  <si>
    <r>
      <rPr>
        <b/>
        <sz val="13"/>
        <color theme="1"/>
        <rFont val="Calibri"/>
        <family val="2"/>
        <scheme val="minor"/>
      </rPr>
      <t>Professional Development activities</t>
    </r>
    <r>
      <rPr>
        <sz val="13"/>
        <color theme="1"/>
        <rFont val="Calibri"/>
        <family val="2"/>
        <scheme val="minor"/>
      </rPr>
      <t xml:space="preserve"> (such as participation in seminars, conferences, short term training courses, industrial experience, talks, lectures in refresher / faculty development courses, dissemination and general articles and any other contribution)</t>
    </r>
  </si>
  <si>
    <t>CATEGORY-II</t>
  </si>
  <si>
    <t>CATEGORY-III</t>
  </si>
  <si>
    <t>Next</t>
  </si>
  <si>
    <r>
      <t xml:space="preserve">Whether Awarded Ph. D. Degree  (Mention </t>
    </r>
    <r>
      <rPr>
        <b/>
        <sz val="14"/>
        <color rgb="FF0000FF"/>
        <rFont val="Calibri"/>
        <family val="2"/>
        <scheme val="minor"/>
      </rPr>
      <t>YES / NO</t>
    </r>
    <r>
      <rPr>
        <b/>
        <sz val="14"/>
        <color theme="1"/>
        <rFont val="Calibri"/>
        <family val="2"/>
        <scheme val="minor"/>
      </rPr>
      <t>)</t>
    </r>
  </si>
  <si>
    <t>First or Corresponding Author</t>
  </si>
  <si>
    <t>Rest of Authors</t>
  </si>
  <si>
    <t>SUMMARY API SCORE SHEET</t>
  </si>
  <si>
    <t>MAHATMA GANDHI CENTRAL UNIVERSITY, MOTIHARI, BIHAR
Eligibility and API Calculator for Direct Recruitment
(as per UGC Guidelines of 2010 incorporating the latest 4th Amendment of July 2016)</t>
  </si>
  <si>
    <t>The applicant has to fill up their details and only the number/amount in Column (V); rest of calculations would be done automatically.</t>
  </si>
  <si>
    <r>
      <rPr>
        <b/>
        <sz val="18"/>
        <color rgb="FF0000FF"/>
        <rFont val="Calibri"/>
        <family val="2"/>
      </rPr>
      <t>© Mahatma Gandhi Central University (MGCUB)</t>
    </r>
    <r>
      <rPr>
        <b/>
        <sz val="14"/>
        <color rgb="FF0000FF"/>
        <rFont val="Calibri"/>
        <family val="2"/>
        <scheme val="minor"/>
      </rPr>
      <t xml:space="preserve">
</t>
    </r>
  </si>
  <si>
    <r>
      <t xml:space="preserve">TOTAL API Score (Category II + III): 
[Min. API Score for </t>
    </r>
    <r>
      <rPr>
        <b/>
        <sz val="14"/>
        <color rgb="FF0000FF"/>
        <rFont val="Calibri"/>
        <family val="2"/>
        <scheme val="minor"/>
      </rPr>
      <t>Associate Professor</t>
    </r>
    <r>
      <rPr>
        <b/>
        <sz val="14"/>
        <color theme="1"/>
        <rFont val="Calibri"/>
        <family val="2"/>
        <scheme val="minor"/>
      </rPr>
      <t xml:space="preserve"> = 300]
[Min. API Score for </t>
    </r>
    <r>
      <rPr>
        <b/>
        <sz val="14"/>
        <color rgb="FFFF0000"/>
        <rFont val="Calibri"/>
        <family val="2"/>
        <scheme val="minor"/>
      </rPr>
      <t>Professor</t>
    </r>
    <r>
      <rPr>
        <b/>
        <sz val="14"/>
        <color theme="1"/>
        <rFont val="Calibri"/>
        <family val="2"/>
        <scheme val="minor"/>
      </rPr>
      <t xml:space="preserve"> = 400]</t>
    </r>
  </si>
  <si>
    <t>Total API Claimed
(under Category-III = Part A + B + C + D +E + F)</t>
  </si>
  <si>
    <r>
      <t xml:space="preserve">Sub-Total Part E(ii) 
(Restricted to a Max. of 20% of 300 Min. API for required for the Post of </t>
    </r>
    <r>
      <rPr>
        <b/>
        <i/>
        <sz val="14"/>
        <color rgb="FFFF0000"/>
        <rFont val="Calibri"/>
        <family val="2"/>
        <scheme val="minor"/>
      </rPr>
      <t>Associate Professor</t>
    </r>
    <r>
      <rPr>
        <b/>
        <i/>
        <sz val="14"/>
        <color theme="1"/>
        <rFont val="Calibri"/>
        <family val="2"/>
        <scheme val="minor"/>
      </rPr>
      <t>)</t>
    </r>
  </si>
  <si>
    <t>Part F</t>
  </si>
  <si>
    <r>
      <t xml:space="preserve">Sub-Total Part E(ii)
(Restricted to a Max. of 20% of 400 Min. API for required for the Post of </t>
    </r>
    <r>
      <rPr>
        <b/>
        <i/>
        <sz val="14"/>
        <color rgb="FF0000FF"/>
        <rFont val="Calibri"/>
        <family val="2"/>
        <scheme val="minor"/>
      </rPr>
      <t>Professor</t>
    </r>
    <r>
      <rPr>
        <b/>
        <i/>
        <sz val="14"/>
        <color theme="1"/>
        <rFont val="Calibri"/>
        <family val="2"/>
        <scheme val="minor"/>
      </rPr>
      <t>)</t>
    </r>
  </si>
  <si>
    <r>
      <t xml:space="preserve">Whether GUIDING Ph. D. Research (Mention </t>
    </r>
    <r>
      <rPr>
        <b/>
        <sz val="14"/>
        <color rgb="FF0000FF"/>
        <rFont val="Calibri"/>
        <family val="2"/>
        <scheme val="minor"/>
      </rPr>
      <t>YES / NO</t>
    </r>
    <r>
      <rPr>
        <b/>
        <sz val="14"/>
        <color theme="1"/>
        <rFont val="Calibri"/>
        <family val="2"/>
        <scheme val="minor"/>
      </rPr>
      <t xml:space="preserve">)
</t>
    </r>
    <r>
      <rPr>
        <b/>
        <sz val="14"/>
        <color rgb="FFFF0000"/>
        <rFont val="Calibri"/>
        <family val="2"/>
        <scheme val="minor"/>
      </rPr>
      <t>if YES, Evidence to this effect has to be produced for eligibility</t>
    </r>
  </si>
  <si>
    <t>RESEARCH GUIDANCE (M.Phil / Ph.D. Research only)</t>
  </si>
  <si>
    <r>
      <rPr>
        <b/>
        <sz val="20"/>
        <color theme="0"/>
        <rFont val="Calibri"/>
        <family val="2"/>
        <scheme val="minor"/>
      </rPr>
      <t>ELIGIBILITY</t>
    </r>
    <r>
      <rPr>
        <b/>
        <sz val="16"/>
        <color theme="0"/>
        <rFont val="Calibri"/>
        <family val="2"/>
        <scheme val="minor"/>
      </rPr>
      <t xml:space="preserve">
</t>
    </r>
    <r>
      <rPr>
        <b/>
        <sz val="14"/>
        <color theme="0"/>
        <rFont val="Calibri"/>
        <family val="2"/>
        <scheme val="minor"/>
      </rPr>
      <t>(Overall for the Post consdering All Parameters)</t>
    </r>
  </si>
  <si>
    <r>
      <t xml:space="preserve">© Mahatma Gandhi Central University (MGCUB)
</t>
    </r>
    <r>
      <rPr>
        <b/>
        <sz val="18"/>
        <color rgb="FFFF0000"/>
        <rFont val="Calibri"/>
        <family val="2"/>
        <scheme val="minor"/>
      </rPr>
      <t>Developed by: Prof. Asutosh Pradhan, Department of Interventional Development &amp; Social WorkMGCUB</t>
    </r>
  </si>
  <si>
    <t xml:space="preserve">Score Verified
(7) </t>
  </si>
  <si>
    <t>REMARKS</t>
  </si>
  <si>
    <t>PARAMETERS OF ELIGIBILITY 
(Category II &amp; III)</t>
  </si>
</sst>
</file>

<file path=xl/styles.xml><?xml version="1.0" encoding="utf-8"?>
<styleSheet xmlns="http://schemas.openxmlformats.org/spreadsheetml/2006/main">
  <numFmts count="1">
    <numFmt numFmtId="164" formatCode="0.0"/>
  </numFmts>
  <fonts count="37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4"/>
      <color rgb="FF0000FF"/>
      <name val="Calibri"/>
      <family val="2"/>
      <scheme val="minor"/>
    </font>
    <font>
      <b/>
      <i/>
      <u/>
      <sz val="14"/>
      <color rgb="FF0000FF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000099"/>
      <name val="Calibri"/>
      <family val="2"/>
      <scheme val="minor"/>
    </font>
    <font>
      <b/>
      <i/>
      <sz val="14"/>
      <color rgb="FF000099"/>
      <name val="Calibri"/>
      <family val="2"/>
      <scheme val="minor"/>
    </font>
    <font>
      <b/>
      <sz val="8"/>
      <color rgb="FFFFDDFF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13"/>
      <color rgb="FF0000FF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8"/>
      <color rgb="FF0000FF"/>
      <name val="Calibri"/>
      <family val="2"/>
      <scheme val="minor"/>
    </font>
    <font>
      <u/>
      <sz val="11"/>
      <color theme="10"/>
      <name val="Calibri"/>
      <family val="2"/>
    </font>
    <font>
      <u/>
      <sz val="20"/>
      <color theme="10"/>
      <name val="Calibri"/>
      <family val="2"/>
    </font>
    <font>
      <sz val="14"/>
      <color theme="0"/>
      <name val="Calibri"/>
      <family val="2"/>
      <scheme val="minor"/>
    </font>
    <font>
      <b/>
      <sz val="18"/>
      <color rgb="FF0000FF"/>
      <name val="Calibri"/>
      <family val="2"/>
    </font>
    <font>
      <b/>
      <sz val="16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9"/>
      <color indexed="81"/>
      <name val="Tahoma"/>
      <family val="2"/>
    </font>
    <font>
      <b/>
      <sz val="18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9FFDB"/>
        <bgColor indexed="64"/>
      </patternFill>
    </fill>
    <fill>
      <patternFill patternType="solid">
        <fgColor rgb="FFFFDD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FFE6"/>
        <bgColor indexed="64"/>
      </patternFill>
    </fill>
    <fill>
      <patternFill patternType="solid">
        <fgColor rgb="FFD7FCFD"/>
        <bgColor indexed="64"/>
      </patternFill>
    </fill>
    <fill>
      <patternFill patternType="solid">
        <fgColor rgb="FF97FF97"/>
        <bgColor indexed="64"/>
      </patternFill>
    </fill>
    <fill>
      <patternFill patternType="solid">
        <fgColor rgb="FFFFFF37"/>
        <bgColor indexed="64"/>
      </patternFill>
    </fill>
    <fill>
      <patternFill patternType="solid">
        <fgColor rgb="FFFFFFA3"/>
        <bgColor indexed="64"/>
      </patternFill>
    </fill>
    <fill>
      <patternFill patternType="solid">
        <fgColor rgb="FFD8FF89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rgb="FFFFE1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210">
    <xf numFmtId="0" fontId="0" fillId="0" borderId="0" xfId="0"/>
    <xf numFmtId="0" fontId="4" fillId="3" borderId="1" xfId="0" applyFont="1" applyFill="1" applyBorder="1" applyAlignment="1" applyProtection="1">
      <alignment vertical="center"/>
      <protection hidden="1"/>
    </xf>
    <xf numFmtId="0" fontId="4" fillId="4" borderId="1" xfId="0" applyFont="1" applyFill="1" applyBorder="1" applyAlignment="1" applyProtection="1">
      <alignment vertical="center"/>
      <protection hidden="1"/>
    </xf>
    <xf numFmtId="0" fontId="4" fillId="0" borderId="1" xfId="0" applyFont="1" applyFill="1" applyBorder="1" applyAlignment="1" applyProtection="1">
      <alignment horizontal="center" vertical="center"/>
      <protection locked="0" hidden="1"/>
    </xf>
    <xf numFmtId="0" fontId="4" fillId="0" borderId="1" xfId="0" applyFont="1" applyFill="1" applyBorder="1" applyAlignment="1" applyProtection="1">
      <alignment vertical="center"/>
      <protection hidden="1"/>
    </xf>
    <xf numFmtId="0" fontId="4" fillId="4" borderId="1" xfId="0" applyFont="1" applyFill="1" applyBorder="1" applyAlignment="1" applyProtection="1">
      <alignment horizontal="center" vertical="center"/>
      <protection hidden="1"/>
    </xf>
    <xf numFmtId="0" fontId="9" fillId="6" borderId="1" xfId="0" applyFont="1" applyFill="1" applyBorder="1" applyAlignment="1" applyProtection="1">
      <alignment horizontal="center" vertical="center" wrapText="1"/>
      <protection hidden="1"/>
    </xf>
    <xf numFmtId="0" fontId="9" fillId="4" borderId="1" xfId="0" applyFont="1" applyFill="1" applyBorder="1" applyAlignment="1" applyProtection="1">
      <alignment vertical="center" wrapText="1"/>
      <protection hidden="1"/>
    </xf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0" fontId="9" fillId="3" borderId="1" xfId="0" applyFont="1" applyFill="1" applyBorder="1" applyAlignment="1" applyProtection="1">
      <alignment vertical="center" wrapText="1"/>
      <protection hidden="1"/>
    </xf>
    <xf numFmtId="0" fontId="4" fillId="0" borderId="0" xfId="0" applyFont="1" applyFill="1" applyProtection="1">
      <protection hidden="1"/>
    </xf>
    <xf numFmtId="0" fontId="1" fillId="5" borderId="1" xfId="0" applyFont="1" applyFill="1" applyBorder="1" applyAlignment="1" applyProtection="1">
      <alignment horizontal="center" vertical="center" wrapText="1"/>
      <protection hidden="1"/>
    </xf>
    <xf numFmtId="0" fontId="9" fillId="2" borderId="1" xfId="0" applyFont="1" applyFill="1" applyBorder="1" applyAlignment="1" applyProtection="1">
      <alignment vertical="center" wrapText="1"/>
      <protection hidden="1"/>
    </xf>
    <xf numFmtId="0" fontId="9" fillId="4" borderId="1" xfId="0" applyFont="1" applyFill="1" applyBorder="1" applyAlignment="1" applyProtection="1">
      <alignment horizontal="center" wrapText="1"/>
      <protection hidden="1"/>
    </xf>
    <xf numFmtId="0" fontId="1" fillId="9" borderId="1" xfId="0" applyFont="1" applyFill="1" applyBorder="1" applyAlignment="1" applyProtection="1">
      <alignment horizontal="center" vertical="center" wrapText="1"/>
      <protection hidden="1"/>
    </xf>
    <xf numFmtId="0" fontId="1" fillId="8" borderId="1" xfId="0" applyFont="1" applyFill="1" applyBorder="1" applyAlignment="1" applyProtection="1">
      <alignment horizontal="center" vertical="center" wrapText="1"/>
      <protection hidden="1"/>
    </xf>
    <xf numFmtId="164" fontId="1" fillId="9" borderId="1" xfId="0" applyNumberFormat="1" applyFont="1" applyFill="1" applyBorder="1" applyAlignment="1" applyProtection="1">
      <alignment horizontal="center" vertical="center"/>
      <protection hidden="1"/>
    </xf>
    <xf numFmtId="0" fontId="2" fillId="6" borderId="1" xfId="0" applyFont="1" applyFill="1" applyBorder="1" applyAlignment="1" applyProtection="1">
      <alignment horizontal="center" vertical="center"/>
      <protection hidden="1"/>
    </xf>
    <xf numFmtId="0" fontId="4" fillId="5" borderId="1" xfId="0" applyFont="1" applyFill="1" applyBorder="1" applyAlignment="1" applyProtection="1">
      <alignment horizontal="center" vertical="center" wrapText="1"/>
      <protection hidden="1"/>
    </xf>
    <xf numFmtId="164" fontId="4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1" fillId="7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vertical="center"/>
      <protection hidden="1"/>
    </xf>
    <xf numFmtId="0" fontId="9" fillId="3" borderId="1" xfId="0" applyFont="1" applyFill="1" applyBorder="1" applyAlignment="1" applyProtection="1">
      <alignment horizontal="center" vertical="center" wrapText="1"/>
      <protection hidden="1"/>
    </xf>
    <xf numFmtId="0" fontId="9" fillId="7" borderId="1" xfId="0" applyFont="1" applyFill="1" applyBorder="1" applyAlignment="1" applyProtection="1">
      <alignment horizontal="center" vertical="center" wrapText="1"/>
      <protection hidden="1"/>
    </xf>
    <xf numFmtId="0" fontId="9" fillId="4" borderId="1" xfId="0" applyFont="1" applyFill="1" applyBorder="1" applyAlignment="1" applyProtection="1">
      <alignment horizontal="center" vertical="center" wrapText="1"/>
      <protection hidden="1"/>
    </xf>
    <xf numFmtId="0" fontId="10" fillId="0" borderId="1" xfId="0" applyFont="1" applyFill="1" applyBorder="1" applyAlignment="1" applyProtection="1">
      <alignment horizontal="center" vertical="center" wrapText="1"/>
      <protection hidden="1"/>
    </xf>
    <xf numFmtId="0" fontId="10" fillId="0" borderId="1" xfId="0" applyFont="1" applyFill="1" applyBorder="1" applyAlignment="1" applyProtection="1">
      <alignment vertical="center" wrapText="1"/>
      <protection hidden="1"/>
    </xf>
    <xf numFmtId="0" fontId="9" fillId="0" borderId="1" xfId="0" applyFont="1" applyFill="1" applyBorder="1" applyAlignment="1" applyProtection="1">
      <alignment horizontal="left" vertical="center" wrapText="1"/>
      <protection hidden="1"/>
    </xf>
    <xf numFmtId="0" fontId="11" fillId="4" borderId="1" xfId="0" applyFont="1" applyFill="1" applyBorder="1" applyAlignment="1" applyProtection="1">
      <alignment vertical="center" wrapText="1"/>
      <protection hidden="1"/>
    </xf>
    <xf numFmtId="0" fontId="12" fillId="4" borderId="1" xfId="0" applyFont="1" applyFill="1" applyBorder="1" applyAlignment="1" applyProtection="1">
      <alignment vertical="center" wrapText="1"/>
      <protection hidden="1"/>
    </xf>
    <xf numFmtId="0" fontId="4" fillId="0" borderId="0" xfId="0" applyFont="1" applyFill="1" applyAlignment="1" applyProtection="1">
      <alignment wrapText="1"/>
      <protection hidden="1"/>
    </xf>
    <xf numFmtId="0" fontId="4" fillId="0" borderId="1" xfId="0" applyFont="1" applyFill="1" applyBorder="1" applyAlignment="1" applyProtection="1">
      <alignment vertical="center" wrapText="1"/>
      <protection hidden="1"/>
    </xf>
    <xf numFmtId="0" fontId="1" fillId="4" borderId="1" xfId="0" applyFont="1" applyFill="1" applyBorder="1" applyAlignment="1" applyProtection="1">
      <alignment horizontal="right" vertical="center"/>
      <protection hidden="1"/>
    </xf>
    <xf numFmtId="0" fontId="1" fillId="0" borderId="0" xfId="0" applyFont="1" applyFill="1" applyAlignment="1" applyProtection="1">
      <alignment horizontal="center"/>
      <protection hidden="1"/>
    </xf>
    <xf numFmtId="0" fontId="4" fillId="0" borderId="0" xfId="0" applyFont="1" applyFill="1" applyAlignment="1" applyProtection="1"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1" fillId="0" borderId="2" xfId="0" applyFont="1" applyFill="1" applyBorder="1" applyAlignment="1" applyProtection="1">
      <alignment horizontal="center" vertical="center"/>
      <protection hidden="1"/>
    </xf>
    <xf numFmtId="0" fontId="4" fillId="0" borderId="3" xfId="0" applyFont="1" applyFill="1" applyBorder="1" applyAlignment="1" applyProtection="1">
      <alignment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/>
      <protection locked="0"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1" fillId="10" borderId="1" xfId="0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vertical="center" wrapText="1"/>
      <protection hidden="1"/>
    </xf>
    <xf numFmtId="0" fontId="15" fillId="3" borderId="2" xfId="0" applyFont="1" applyFill="1" applyBorder="1" applyAlignment="1" applyProtection="1">
      <alignment vertical="center" wrapText="1"/>
      <protection hidden="1"/>
    </xf>
    <xf numFmtId="0" fontId="1" fillId="12" borderId="1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Border="1" applyAlignment="1" applyProtection="1">
      <alignment vertical="center" wrapText="1"/>
      <protection hidden="1"/>
    </xf>
    <xf numFmtId="0" fontId="1" fillId="4" borderId="1" xfId="0" applyFont="1" applyFill="1" applyBorder="1" applyAlignment="1" applyProtection="1">
      <alignment horizontal="center" vertical="center"/>
      <protection hidden="1"/>
    </xf>
    <xf numFmtId="0" fontId="1" fillId="6" borderId="1" xfId="0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protection hidden="1"/>
    </xf>
    <xf numFmtId="0" fontId="0" fillId="0" borderId="0" xfId="0" applyProtection="1">
      <protection hidden="1"/>
    </xf>
    <xf numFmtId="0" fontId="17" fillId="4" borderId="1" xfId="0" applyFont="1" applyFill="1" applyBorder="1" applyAlignment="1" applyProtection="1">
      <alignment vertical="center"/>
      <protection hidden="1"/>
    </xf>
    <xf numFmtId="0" fontId="17" fillId="4" borderId="1" xfId="0" applyFont="1" applyFill="1" applyBorder="1" applyAlignment="1" applyProtection="1">
      <alignment vertical="center" wrapText="1"/>
      <protection hidden="1"/>
    </xf>
    <xf numFmtId="0" fontId="17" fillId="0" borderId="1" xfId="0" applyFont="1" applyBorder="1" applyAlignment="1" applyProtection="1">
      <alignment horizontal="center" vertical="center"/>
      <protection hidden="1"/>
    </xf>
    <xf numFmtId="0" fontId="18" fillId="0" borderId="1" xfId="0" applyFont="1" applyBorder="1" applyAlignment="1" applyProtection="1">
      <alignment horizontal="left" vertical="top" wrapText="1"/>
      <protection hidden="1"/>
    </xf>
    <xf numFmtId="0" fontId="18" fillId="0" borderId="1" xfId="0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 vertical="top"/>
      <protection hidden="1"/>
    </xf>
    <xf numFmtId="0" fontId="0" fillId="0" borderId="0" xfId="0" applyAlignment="1" applyProtection="1">
      <alignment horizontal="center" vertical="top"/>
      <protection hidden="1"/>
    </xf>
    <xf numFmtId="0" fontId="21" fillId="11" borderId="0" xfId="1" applyFont="1" applyFill="1" applyAlignment="1" applyProtection="1">
      <alignment horizontal="center" vertical="top"/>
      <protection hidden="1"/>
    </xf>
    <xf numFmtId="0" fontId="17" fillId="8" borderId="1" xfId="0" applyFont="1" applyFill="1" applyBorder="1" applyAlignment="1" applyProtection="1">
      <alignment horizontal="center" vertical="center"/>
      <protection locked="0" hidden="1"/>
    </xf>
    <xf numFmtId="0" fontId="22" fillId="0" borderId="1" xfId="0" applyFont="1" applyFill="1" applyBorder="1" applyAlignment="1" applyProtection="1">
      <alignment horizontal="center" vertical="center"/>
      <protection hidden="1"/>
    </xf>
    <xf numFmtId="0" fontId="1" fillId="8" borderId="1" xfId="0" applyFont="1" applyFill="1" applyBorder="1" applyAlignment="1" applyProtection="1">
      <alignment horizontal="center" vertical="center"/>
      <protection hidden="1"/>
    </xf>
    <xf numFmtId="2" fontId="4" fillId="8" borderId="1" xfId="0" applyNumberFormat="1" applyFont="1" applyFill="1" applyBorder="1" applyAlignment="1" applyProtection="1">
      <alignment horizontal="center" vertical="center"/>
      <protection hidden="1"/>
    </xf>
    <xf numFmtId="0" fontId="4" fillId="8" borderId="1" xfId="0" applyFont="1" applyFill="1" applyBorder="1" applyAlignment="1" applyProtection="1">
      <alignment horizontal="center" vertical="center"/>
      <protection hidden="1"/>
    </xf>
    <xf numFmtId="0" fontId="1" fillId="4" borderId="1" xfId="0" applyFont="1" applyFill="1" applyBorder="1" applyAlignment="1" applyProtection="1">
      <alignment vertical="center"/>
      <protection hidden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9" fillId="4" borderId="1" xfId="0" applyFont="1" applyFill="1" applyBorder="1" applyAlignment="1" applyProtection="1">
      <alignment horizontal="center" wrapText="1"/>
      <protection hidden="1"/>
    </xf>
    <xf numFmtId="0" fontId="17" fillId="4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vertical="center" wrapText="1"/>
      <protection hidden="1"/>
    </xf>
    <xf numFmtId="0" fontId="24" fillId="4" borderId="1" xfId="0" applyFont="1" applyFill="1" applyBorder="1" applyAlignment="1" applyProtection="1">
      <alignment vertical="center"/>
      <protection hidden="1"/>
    </xf>
    <xf numFmtId="0" fontId="27" fillId="15" borderId="1" xfId="0" applyFont="1" applyFill="1" applyBorder="1" applyAlignment="1" applyProtection="1">
      <alignment horizontal="center" vertical="center"/>
      <protection hidden="1"/>
    </xf>
    <xf numFmtId="0" fontId="29" fillId="15" borderId="5" xfId="0" applyFont="1" applyFill="1" applyBorder="1" applyAlignment="1" applyProtection="1">
      <alignment horizontal="center"/>
      <protection hidden="1"/>
    </xf>
    <xf numFmtId="0" fontId="29" fillId="15" borderId="5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164" fontId="13" fillId="16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16" borderId="1" xfId="0" applyFont="1" applyFill="1" applyBorder="1" applyAlignment="1" applyProtection="1">
      <alignment vertical="center"/>
      <protection hidden="1"/>
    </xf>
    <xf numFmtId="0" fontId="9" fillId="4" borderId="2" xfId="0" applyFont="1" applyFill="1" applyBorder="1" applyAlignment="1" applyProtection="1">
      <alignment vertical="center" wrapText="1"/>
      <protection hidden="1"/>
    </xf>
    <xf numFmtId="0" fontId="9" fillId="2" borderId="2" xfId="0" applyFont="1" applyFill="1" applyBorder="1" applyAlignment="1" applyProtection="1">
      <alignment vertical="center" wrapText="1"/>
      <protection hidden="1"/>
    </xf>
    <xf numFmtId="0" fontId="1" fillId="12" borderId="2" xfId="0" applyFont="1" applyFill="1" applyBorder="1" applyAlignment="1" applyProtection="1">
      <alignment horizontal="center" vertical="center" wrapText="1"/>
      <protection hidden="1"/>
    </xf>
    <xf numFmtId="0" fontId="9" fillId="4" borderId="10" xfId="0" applyFont="1" applyFill="1" applyBorder="1" applyAlignment="1" applyProtection="1">
      <alignment horizontal="center" wrapText="1"/>
      <protection hidden="1"/>
    </xf>
    <xf numFmtId="2" fontId="1" fillId="14" borderId="2" xfId="0" applyNumberFormat="1" applyFont="1" applyFill="1" applyBorder="1" applyAlignment="1" applyProtection="1">
      <alignment horizontal="center" vertical="center"/>
      <protection hidden="1"/>
    </xf>
    <xf numFmtId="0" fontId="1" fillId="4" borderId="2" xfId="0" applyFont="1" applyFill="1" applyBorder="1" applyAlignment="1" applyProtection="1">
      <alignment vertical="center"/>
      <protection hidden="1"/>
    </xf>
    <xf numFmtId="0" fontId="9" fillId="4" borderId="2" xfId="0" applyFont="1" applyFill="1" applyBorder="1" applyAlignment="1" applyProtection="1">
      <alignment horizontal="center" wrapText="1"/>
      <protection hidden="1"/>
    </xf>
    <xf numFmtId="2" fontId="1" fillId="6" borderId="2" xfId="0" applyNumberFormat="1" applyFont="1" applyFill="1" applyBorder="1" applyAlignment="1" applyProtection="1">
      <alignment horizontal="center" vertical="center"/>
      <protection hidden="1"/>
    </xf>
    <xf numFmtId="0" fontId="1" fillId="0" borderId="2" xfId="0" applyFont="1" applyFill="1" applyBorder="1" applyAlignment="1" applyProtection="1">
      <alignment vertical="center"/>
      <protection hidden="1"/>
    </xf>
    <xf numFmtId="0" fontId="1" fillId="13" borderId="2" xfId="0" applyFont="1" applyFill="1" applyBorder="1" applyAlignment="1" applyProtection="1">
      <alignment vertical="center"/>
      <protection hidden="1"/>
    </xf>
    <xf numFmtId="0" fontId="1" fillId="10" borderId="2" xfId="0" applyFont="1" applyFill="1" applyBorder="1" applyAlignment="1" applyProtection="1">
      <alignment horizontal="center" vertical="center"/>
      <protection hidden="1"/>
    </xf>
    <xf numFmtId="2" fontId="9" fillId="6" borderId="2" xfId="0" applyNumberFormat="1" applyFont="1" applyFill="1" applyBorder="1" applyAlignment="1" applyProtection="1">
      <alignment horizontal="center" vertical="center" wrapText="1"/>
      <protection hidden="1"/>
    </xf>
    <xf numFmtId="0" fontId="9" fillId="3" borderId="2" xfId="0" applyFont="1" applyFill="1" applyBorder="1" applyAlignment="1" applyProtection="1">
      <alignment vertical="center" wrapText="1"/>
      <protection hidden="1"/>
    </xf>
    <xf numFmtId="164" fontId="1" fillId="14" borderId="2" xfId="0" applyNumberFormat="1" applyFont="1" applyFill="1" applyBorder="1" applyAlignment="1" applyProtection="1">
      <alignment horizontal="center" vertical="center"/>
      <protection hidden="1"/>
    </xf>
    <xf numFmtId="164" fontId="9" fillId="4" borderId="2" xfId="0" applyNumberFormat="1" applyFont="1" applyFill="1" applyBorder="1" applyAlignment="1" applyProtection="1">
      <alignment vertical="center" wrapText="1"/>
      <protection hidden="1"/>
    </xf>
    <xf numFmtId="0" fontId="9" fillId="0" borderId="2" xfId="0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Fill="1" applyBorder="1" applyAlignment="1" applyProtection="1">
      <alignment vertical="center"/>
      <protection hidden="1"/>
    </xf>
    <xf numFmtId="0" fontId="4" fillId="3" borderId="2" xfId="0" applyFont="1" applyFill="1" applyBorder="1" applyAlignment="1" applyProtection="1">
      <alignment vertical="center"/>
      <protection hidden="1"/>
    </xf>
    <xf numFmtId="0" fontId="4" fillId="4" borderId="2" xfId="0" applyFont="1" applyFill="1" applyBorder="1" applyAlignment="1" applyProtection="1">
      <alignment vertical="center"/>
      <protection hidden="1"/>
    </xf>
    <xf numFmtId="2" fontId="9" fillId="16" borderId="2" xfId="0" applyNumberFormat="1" applyFont="1" applyFill="1" applyBorder="1" applyAlignment="1" applyProtection="1">
      <alignment horizontal="center" vertical="center" wrapText="1"/>
      <protection hidden="1"/>
    </xf>
    <xf numFmtId="2" fontId="9" fillId="9" borderId="2" xfId="0" applyNumberFormat="1" applyFont="1" applyFill="1" applyBorder="1" applyAlignment="1" applyProtection="1">
      <alignment horizontal="center" vertical="center" wrapText="1"/>
      <protection hidden="1"/>
    </xf>
    <xf numFmtId="164" fontId="1" fillId="0" borderId="3" xfId="0" applyNumberFormat="1" applyFont="1" applyFill="1" applyBorder="1" applyAlignment="1" applyProtection="1">
      <alignment horizontal="center" vertical="center"/>
      <protection hidden="1"/>
    </xf>
    <xf numFmtId="0" fontId="1" fillId="8" borderId="2" xfId="0" applyFont="1" applyFill="1" applyBorder="1" applyAlignment="1" applyProtection="1">
      <alignment horizontal="center" vertical="center" wrapText="1"/>
      <protection hidden="1"/>
    </xf>
    <xf numFmtId="164" fontId="1" fillId="8" borderId="2" xfId="0" applyNumberFormat="1" applyFont="1" applyFill="1" applyBorder="1" applyAlignment="1" applyProtection="1">
      <alignment horizontal="center" vertical="center"/>
      <protection hidden="1"/>
    </xf>
    <xf numFmtId="0" fontId="4" fillId="8" borderId="2" xfId="0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Fill="1" applyBorder="1" applyProtection="1">
      <protection hidden="1"/>
    </xf>
    <xf numFmtId="0" fontId="4" fillId="0" borderId="1" xfId="0" applyFont="1" applyFill="1" applyBorder="1" applyAlignment="1" applyProtection="1">
      <alignment wrapText="1"/>
      <protection hidden="1"/>
    </xf>
    <xf numFmtId="164" fontId="1" fillId="4" borderId="2" xfId="0" applyNumberFormat="1" applyFont="1" applyFill="1" applyBorder="1" applyAlignment="1" applyProtection="1">
      <alignment horizontal="center" vertical="center"/>
      <protection hidden="1"/>
    </xf>
    <xf numFmtId="0" fontId="4" fillId="4" borderId="1" xfId="0" applyFont="1" applyFill="1" applyBorder="1" applyProtection="1">
      <protection hidden="1"/>
    </xf>
    <xf numFmtId="0" fontId="4" fillId="0" borderId="5" xfId="0" applyFont="1" applyFill="1" applyBorder="1" applyProtection="1">
      <protection hidden="1"/>
    </xf>
    <xf numFmtId="0" fontId="4" fillId="0" borderId="6" xfId="0" applyFont="1" applyFill="1" applyBorder="1" applyProtection="1">
      <protection hidden="1"/>
    </xf>
    <xf numFmtId="0" fontId="26" fillId="15" borderId="1" xfId="0" applyFont="1" applyFill="1" applyBorder="1" applyAlignment="1" applyProtection="1">
      <alignment horizontal="center" vertical="center"/>
      <protection hidden="1"/>
    </xf>
    <xf numFmtId="0" fontId="26" fillId="15" borderId="2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Protection="1">
      <protection hidden="1"/>
    </xf>
    <xf numFmtId="0" fontId="35" fillId="4" borderId="1" xfId="0" applyFont="1" applyFill="1" applyBorder="1" applyAlignment="1" applyProtection="1">
      <alignment horizontal="center" vertical="center"/>
      <protection hidden="1"/>
    </xf>
    <xf numFmtId="0" fontId="34" fillId="6" borderId="1" xfId="0" applyFont="1" applyFill="1" applyBorder="1" applyAlignment="1" applyProtection="1">
      <alignment horizontal="right" vertical="center" wrapText="1"/>
      <protection hidden="1"/>
    </xf>
    <xf numFmtId="2" fontId="35" fillId="9" borderId="1" xfId="0" applyNumberFormat="1" applyFont="1" applyFill="1" applyBorder="1" applyAlignment="1" applyProtection="1">
      <alignment horizontal="center" vertical="center" wrapText="1"/>
      <protection hidden="1"/>
    </xf>
    <xf numFmtId="2" fontId="35" fillId="8" borderId="1" xfId="0" applyNumberFormat="1" applyFont="1" applyFill="1" applyBorder="1" applyAlignment="1" applyProtection="1">
      <alignment horizontal="center" vertical="center" wrapText="1"/>
      <protection hidden="1"/>
    </xf>
    <xf numFmtId="2" fontId="35" fillId="9" borderId="1" xfId="0" applyNumberFormat="1" applyFont="1" applyFill="1" applyBorder="1" applyAlignment="1" applyProtection="1">
      <alignment horizontal="center" vertical="center"/>
      <protection hidden="1"/>
    </xf>
    <xf numFmtId="2" fontId="35" fillId="8" borderId="1" xfId="0" applyNumberFormat="1" applyFont="1" applyFill="1" applyBorder="1" applyAlignment="1" applyProtection="1">
      <alignment horizontal="center" vertical="center"/>
      <protection hidden="1"/>
    </xf>
    <xf numFmtId="2" fontId="34" fillId="9" borderId="1" xfId="0" applyNumberFormat="1" applyFont="1" applyFill="1" applyBorder="1" applyAlignment="1" applyProtection="1">
      <alignment horizontal="center" vertical="center" wrapText="1"/>
      <protection hidden="1"/>
    </xf>
    <xf numFmtId="2" fontId="34" fillId="8" borderId="1" xfId="0" applyNumberFormat="1" applyFont="1" applyFill="1" applyBorder="1" applyAlignment="1" applyProtection="1">
      <alignment horizontal="center" vertical="center"/>
      <protection hidden="1"/>
    </xf>
    <xf numFmtId="0" fontId="24" fillId="5" borderId="1" xfId="0" applyFont="1" applyFill="1" applyBorder="1" applyAlignment="1" applyProtection="1">
      <alignment horizontal="center" vertical="center" wrapText="1"/>
      <protection hidden="1"/>
    </xf>
    <xf numFmtId="0" fontId="24" fillId="8" borderId="1" xfId="0" applyFont="1" applyFill="1" applyBorder="1" applyAlignment="1" applyProtection="1">
      <alignment horizontal="center" vertical="center" wrapText="1"/>
      <protection hidden="1"/>
    </xf>
    <xf numFmtId="0" fontId="36" fillId="5" borderId="1" xfId="0" applyFont="1" applyFill="1" applyBorder="1" applyAlignment="1" applyProtection="1">
      <alignment horizontal="center" vertical="center"/>
      <protection hidden="1"/>
    </xf>
    <xf numFmtId="0" fontId="36" fillId="8" borderId="1" xfId="0" applyFont="1" applyFill="1" applyBorder="1" applyAlignment="1" applyProtection="1">
      <alignment horizontal="center" vertical="center"/>
      <protection hidden="1"/>
    </xf>
    <xf numFmtId="2" fontId="24" fillId="5" borderId="1" xfId="0" applyNumberFormat="1" applyFont="1" applyFill="1" applyBorder="1" applyAlignment="1" applyProtection="1">
      <alignment horizontal="center" vertical="center" wrapText="1"/>
      <protection hidden="1"/>
    </xf>
    <xf numFmtId="2" fontId="24" fillId="8" borderId="1" xfId="0" applyNumberFormat="1" applyFont="1" applyFill="1" applyBorder="1" applyAlignment="1" applyProtection="1">
      <alignment horizontal="center" vertical="center"/>
      <protection hidden="1"/>
    </xf>
    <xf numFmtId="2" fontId="24" fillId="5" borderId="1" xfId="0" applyNumberFormat="1" applyFont="1" applyFill="1" applyBorder="1" applyAlignment="1" applyProtection="1">
      <alignment horizontal="center" vertical="center"/>
      <protection hidden="1"/>
    </xf>
    <xf numFmtId="0" fontId="29" fillId="15" borderId="5" xfId="0" applyFont="1" applyFill="1" applyBorder="1" applyAlignment="1" applyProtection="1">
      <alignment horizontal="right" vertical="center"/>
      <protection hidden="1"/>
    </xf>
    <xf numFmtId="0" fontId="5" fillId="3" borderId="3" xfId="0" applyFont="1" applyFill="1" applyBorder="1" applyAlignment="1" applyProtection="1">
      <alignment horizontal="left" vertical="center" wrapText="1"/>
      <protection hidden="1"/>
    </xf>
    <xf numFmtId="0" fontId="5" fillId="3" borderId="4" xfId="0" applyFont="1" applyFill="1" applyBorder="1" applyAlignment="1" applyProtection="1">
      <alignment horizontal="left" vertical="center" wrapText="1"/>
      <protection hidden="1"/>
    </xf>
    <xf numFmtId="0" fontId="26" fillId="15" borderId="1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Fill="1" applyBorder="1" applyAlignment="1" applyProtection="1">
      <alignment horizontal="center" wrapText="1"/>
      <protection hidden="1"/>
    </xf>
    <xf numFmtId="0" fontId="5" fillId="0" borderId="1" xfId="0" applyFont="1" applyFill="1" applyBorder="1" applyAlignment="1" applyProtection="1">
      <alignment horizontal="center"/>
      <protection hidden="1"/>
    </xf>
    <xf numFmtId="0" fontId="10" fillId="0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Fill="1" applyBorder="1" applyAlignment="1" applyProtection="1">
      <alignment horizontal="center" vertical="center"/>
      <protection locked="0" hidden="1"/>
    </xf>
    <xf numFmtId="0" fontId="1" fillId="0" borderId="2" xfId="0" applyFont="1" applyFill="1" applyBorder="1" applyAlignment="1" applyProtection="1">
      <alignment horizontal="right" vertical="center" wrapText="1"/>
      <protection hidden="1"/>
    </xf>
    <xf numFmtId="0" fontId="1" fillId="0" borderId="3" xfId="0" applyFont="1" applyFill="1" applyBorder="1" applyAlignment="1" applyProtection="1">
      <alignment horizontal="right" vertical="center" wrapText="1"/>
      <protection hidden="1"/>
    </xf>
    <xf numFmtId="0" fontId="1" fillId="0" borderId="4" xfId="0" applyFont="1" applyFill="1" applyBorder="1" applyAlignment="1" applyProtection="1">
      <alignment horizontal="right" vertical="center" wrapText="1"/>
      <protection hidden="1"/>
    </xf>
    <xf numFmtId="0" fontId="25" fillId="15" borderId="6" xfId="0" applyFont="1" applyFill="1" applyBorder="1" applyAlignment="1" applyProtection="1">
      <alignment horizontal="center" vertical="center" wrapText="1"/>
      <protection hidden="1"/>
    </xf>
    <xf numFmtId="0" fontId="25" fillId="15" borderId="0" xfId="0" applyFont="1" applyFill="1" applyBorder="1" applyAlignment="1" applyProtection="1">
      <alignment horizontal="center" vertical="center" wrapText="1"/>
      <protection hidden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164" fontId="1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7" xfId="0" applyFont="1" applyFill="1" applyBorder="1" applyAlignment="1" applyProtection="1">
      <alignment horizontal="right" vertical="center" wrapText="1"/>
      <protection hidden="1"/>
    </xf>
    <xf numFmtId="0" fontId="1" fillId="0" borderId="8" xfId="0" applyFont="1" applyFill="1" applyBorder="1" applyAlignment="1" applyProtection="1">
      <alignment horizontal="right" vertical="center"/>
      <protection hidden="1"/>
    </xf>
    <xf numFmtId="0" fontId="1" fillId="0" borderId="9" xfId="0" applyFont="1" applyFill="1" applyBorder="1" applyAlignment="1" applyProtection="1">
      <alignment horizontal="right" vertical="center"/>
      <protection hidden="1"/>
    </xf>
    <xf numFmtId="0" fontId="1" fillId="0" borderId="3" xfId="0" applyFont="1" applyFill="1" applyBorder="1" applyAlignment="1" applyProtection="1">
      <alignment horizontal="right" vertical="center"/>
      <protection hidden="1"/>
    </xf>
    <xf numFmtId="0" fontId="1" fillId="0" borderId="4" xfId="0" applyFont="1" applyFill="1" applyBorder="1" applyAlignment="1" applyProtection="1">
      <alignment horizontal="right" vertical="center"/>
      <protection hidden="1"/>
    </xf>
    <xf numFmtId="0" fontId="1" fillId="4" borderId="1" xfId="0" applyFont="1" applyFill="1" applyBorder="1" applyAlignment="1" applyProtection="1">
      <alignment horizontal="left" vertical="center"/>
      <protection hidden="1"/>
    </xf>
    <xf numFmtId="0" fontId="1" fillId="4" borderId="1" xfId="0" applyFont="1" applyFill="1" applyBorder="1" applyAlignment="1" applyProtection="1">
      <alignment horizontal="right" vertical="center"/>
      <protection hidden="1"/>
    </xf>
    <xf numFmtId="0" fontId="1" fillId="4" borderId="2" xfId="0" applyFont="1" applyFill="1" applyBorder="1" applyAlignment="1" applyProtection="1">
      <alignment horizontal="left" vertical="center" wrapText="1"/>
      <protection hidden="1"/>
    </xf>
    <xf numFmtId="0" fontId="1" fillId="4" borderId="3" xfId="0" applyFont="1" applyFill="1" applyBorder="1" applyAlignment="1" applyProtection="1">
      <alignment horizontal="left" vertical="center" wrapText="1"/>
      <protection hidden="1"/>
    </xf>
    <xf numFmtId="0" fontId="1" fillId="4" borderId="4" xfId="0" applyFont="1" applyFill="1" applyBorder="1" applyAlignment="1" applyProtection="1">
      <alignment horizontal="left" vertical="center" wrapText="1"/>
      <protection hidden="1"/>
    </xf>
    <xf numFmtId="0" fontId="1" fillId="4" borderId="1" xfId="0" applyFont="1" applyFill="1" applyBorder="1" applyAlignment="1" applyProtection="1">
      <alignment horizontal="left" vertical="center" wrapText="1"/>
      <protection hidden="1"/>
    </xf>
    <xf numFmtId="0" fontId="1" fillId="6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9" fillId="4" borderId="1" xfId="0" applyFont="1" applyFill="1" applyBorder="1" applyAlignment="1" applyProtection="1">
      <alignment horizontal="center" wrapText="1"/>
      <protection hidden="1"/>
    </xf>
    <xf numFmtId="0" fontId="1" fillId="3" borderId="1" xfId="0" applyFont="1" applyFill="1" applyBorder="1" applyAlignment="1" applyProtection="1">
      <alignment horizontal="left" vertical="center" wrapText="1"/>
      <protection hidden="1"/>
    </xf>
    <xf numFmtId="0" fontId="1" fillId="3" borderId="1" xfId="0" applyFont="1" applyFill="1" applyBorder="1" applyAlignment="1" applyProtection="1">
      <alignment horizontal="left" vertical="center"/>
      <protection hidden="1"/>
    </xf>
    <xf numFmtId="0" fontId="1" fillId="3" borderId="2" xfId="0" applyFont="1" applyFill="1" applyBorder="1" applyAlignment="1" applyProtection="1">
      <alignment horizontal="left" vertical="center"/>
      <protection hidden="1"/>
    </xf>
    <xf numFmtId="0" fontId="1" fillId="3" borderId="3" xfId="0" applyFont="1" applyFill="1" applyBorder="1" applyAlignment="1" applyProtection="1">
      <alignment horizontal="left" vertical="center"/>
      <protection hidden="1"/>
    </xf>
    <xf numFmtId="0" fontId="1" fillId="3" borderId="4" xfId="0" applyFont="1" applyFill="1" applyBorder="1" applyAlignment="1" applyProtection="1">
      <alignment horizontal="left" vertical="center"/>
      <protection hidden="1"/>
    </xf>
    <xf numFmtId="0" fontId="1" fillId="4" borderId="2" xfId="0" applyFont="1" applyFill="1" applyBorder="1" applyAlignment="1" applyProtection="1">
      <alignment horizontal="left" vertical="center"/>
      <protection hidden="1"/>
    </xf>
    <xf numFmtId="0" fontId="1" fillId="4" borderId="3" xfId="0" applyFont="1" applyFill="1" applyBorder="1" applyAlignment="1" applyProtection="1">
      <alignment horizontal="left" vertical="center"/>
      <protection hidden="1"/>
    </xf>
    <xf numFmtId="0" fontId="1" fillId="4" borderId="4" xfId="0" applyFont="1" applyFill="1" applyBorder="1" applyAlignment="1" applyProtection="1">
      <alignment horizontal="left" vertical="center"/>
      <protection hidden="1"/>
    </xf>
    <xf numFmtId="0" fontId="9" fillId="3" borderId="1" xfId="0" applyFont="1" applyFill="1" applyBorder="1" applyAlignment="1" applyProtection="1">
      <alignment horizontal="left" vertical="center" wrapText="1"/>
      <protection hidden="1"/>
    </xf>
    <xf numFmtId="0" fontId="28" fillId="15" borderId="2" xfId="0" applyFont="1" applyFill="1" applyBorder="1" applyAlignment="1" applyProtection="1">
      <alignment horizontal="center" vertical="center" wrapText="1"/>
      <protection hidden="1"/>
    </xf>
    <xf numFmtId="0" fontId="28" fillId="15" borderId="3" xfId="0" applyFont="1" applyFill="1" applyBorder="1" applyAlignment="1" applyProtection="1">
      <alignment horizontal="center" vertical="center" wrapText="1"/>
      <protection hidden="1"/>
    </xf>
    <xf numFmtId="0" fontId="28" fillId="15" borderId="4" xfId="0" applyFont="1" applyFill="1" applyBorder="1" applyAlignment="1" applyProtection="1">
      <alignment horizontal="center" vertical="center" wrapText="1"/>
      <protection hidden="1"/>
    </xf>
    <xf numFmtId="0" fontId="9" fillId="4" borderId="2" xfId="0" applyFont="1" applyFill="1" applyBorder="1" applyAlignment="1" applyProtection="1">
      <alignment vertical="center" wrapText="1"/>
      <protection hidden="1"/>
    </xf>
    <xf numFmtId="0" fontId="9" fillId="4" borderId="3" xfId="0" applyFont="1" applyFill="1" applyBorder="1" applyAlignment="1" applyProtection="1">
      <alignment vertical="center" wrapText="1"/>
      <protection hidden="1"/>
    </xf>
    <xf numFmtId="0" fontId="9" fillId="4" borderId="4" xfId="0" applyFont="1" applyFill="1" applyBorder="1" applyAlignment="1" applyProtection="1">
      <alignment vertical="center" wrapText="1"/>
      <protection hidden="1"/>
    </xf>
    <xf numFmtId="0" fontId="9" fillId="2" borderId="2" xfId="0" applyFont="1" applyFill="1" applyBorder="1" applyAlignment="1" applyProtection="1">
      <alignment vertical="center" wrapText="1"/>
      <protection hidden="1"/>
    </xf>
    <xf numFmtId="0" fontId="9" fillId="2" borderId="3" xfId="0" applyFont="1" applyFill="1" applyBorder="1" applyAlignment="1" applyProtection="1">
      <alignment vertical="center" wrapText="1"/>
      <protection hidden="1"/>
    </xf>
    <xf numFmtId="0" fontId="9" fillId="2" borderId="4" xfId="0" applyFont="1" applyFill="1" applyBorder="1" applyAlignment="1" applyProtection="1">
      <alignment vertical="center" wrapText="1"/>
      <protection hidden="1"/>
    </xf>
    <xf numFmtId="0" fontId="4" fillId="0" borderId="1" xfId="0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0" fontId="9" fillId="6" borderId="1" xfId="0" applyFont="1" applyFill="1" applyBorder="1" applyAlignment="1" applyProtection="1">
      <alignment horizontal="center" vertical="center" wrapText="1"/>
      <protection hidden="1"/>
    </xf>
    <xf numFmtId="0" fontId="3" fillId="0" borderId="2" xfId="0" applyFont="1" applyFill="1" applyBorder="1" applyAlignment="1" applyProtection="1">
      <alignment horizontal="center" vertical="center"/>
      <protection hidden="1"/>
    </xf>
    <xf numFmtId="0" fontId="3" fillId="0" borderId="3" xfId="0" applyFont="1" applyFill="1" applyBorder="1" applyAlignment="1" applyProtection="1">
      <alignment horizontal="center" vertical="center"/>
      <protection hidden="1"/>
    </xf>
    <xf numFmtId="0" fontId="34" fillId="6" borderId="1" xfId="0" applyFont="1" applyFill="1" applyBorder="1" applyAlignment="1" applyProtection="1">
      <alignment horizontal="center" vertical="center" wrapText="1"/>
      <protection hidden="1"/>
    </xf>
    <xf numFmtId="0" fontId="1" fillId="6" borderId="2" xfId="0" applyFont="1" applyFill="1" applyBorder="1" applyAlignment="1" applyProtection="1">
      <alignment horizontal="center" vertical="center"/>
      <protection hidden="1"/>
    </xf>
    <xf numFmtId="0" fontId="1" fillId="6" borderId="4" xfId="0" applyFont="1" applyFill="1" applyBorder="1" applyAlignment="1" applyProtection="1">
      <alignment horizontal="center" vertical="center"/>
      <protection hidden="1"/>
    </xf>
    <xf numFmtId="0" fontId="1" fillId="6" borderId="2" xfId="0" applyFont="1" applyFill="1" applyBorder="1" applyAlignment="1" applyProtection="1">
      <alignment horizontal="center" vertical="center" wrapText="1"/>
      <protection hidden="1"/>
    </xf>
    <xf numFmtId="0" fontId="1" fillId="10" borderId="2" xfId="0" applyFont="1" applyFill="1" applyBorder="1" applyAlignment="1" applyProtection="1">
      <alignment horizontal="left" vertical="center"/>
      <protection hidden="1"/>
    </xf>
    <xf numFmtId="0" fontId="1" fillId="10" borderId="3" xfId="0" applyFont="1" applyFill="1" applyBorder="1" applyAlignment="1" applyProtection="1">
      <alignment horizontal="left" vertical="center"/>
      <protection hidden="1"/>
    </xf>
    <xf numFmtId="0" fontId="1" fillId="10" borderId="4" xfId="0" applyFont="1" applyFill="1" applyBorder="1" applyAlignment="1" applyProtection="1">
      <alignment horizontal="left" vertical="center"/>
      <protection hidden="1"/>
    </xf>
    <xf numFmtId="0" fontId="3" fillId="0" borderId="2" xfId="0" applyFont="1" applyFill="1" applyBorder="1" applyAlignment="1" applyProtection="1">
      <alignment horizontal="center" vertical="center" wrapText="1"/>
      <protection hidden="1"/>
    </xf>
    <xf numFmtId="0" fontId="3" fillId="0" borderId="3" xfId="0" applyFont="1" applyFill="1" applyBorder="1" applyAlignment="1" applyProtection="1">
      <alignment horizontal="center" vertical="center" wrapText="1"/>
      <protection hidden="1"/>
    </xf>
    <xf numFmtId="0" fontId="1" fillId="6" borderId="4" xfId="0" applyFont="1" applyFill="1" applyBorder="1" applyAlignment="1" applyProtection="1">
      <alignment horizontal="center" vertical="center" wrapText="1"/>
      <protection hidden="1"/>
    </xf>
    <xf numFmtId="0" fontId="1" fillId="9" borderId="2" xfId="0" applyFont="1" applyFill="1" applyBorder="1" applyAlignment="1" applyProtection="1">
      <alignment horizontal="right" vertical="center" wrapText="1"/>
      <protection hidden="1"/>
    </xf>
    <xf numFmtId="0" fontId="1" fillId="9" borderId="3" xfId="0" applyFont="1" applyFill="1" applyBorder="1" applyAlignment="1" applyProtection="1">
      <alignment horizontal="right" vertical="center" wrapText="1"/>
      <protection hidden="1"/>
    </xf>
    <xf numFmtId="0" fontId="1" fillId="9" borderId="4" xfId="0" applyFont="1" applyFill="1" applyBorder="1" applyAlignment="1" applyProtection="1">
      <alignment horizontal="right" vertical="center" wrapText="1"/>
      <protection hidden="1"/>
    </xf>
    <xf numFmtId="0" fontId="1" fillId="12" borderId="2" xfId="0" applyFont="1" applyFill="1" applyBorder="1" applyAlignment="1" applyProtection="1">
      <alignment horizontal="center" vertical="center" wrapText="1"/>
      <protection hidden="1"/>
    </xf>
    <xf numFmtId="0" fontId="1" fillId="12" borderId="4" xfId="0" applyFont="1" applyFill="1" applyBorder="1" applyAlignment="1" applyProtection="1">
      <alignment horizontal="center" vertical="center" wrapText="1"/>
      <protection hidden="1"/>
    </xf>
    <xf numFmtId="0" fontId="9" fillId="4" borderId="1" xfId="0" applyFont="1" applyFill="1" applyBorder="1" applyAlignment="1" applyProtection="1">
      <alignment horizontal="center" vertical="center" wrapText="1"/>
      <protection hidden="1"/>
    </xf>
    <xf numFmtId="0" fontId="1" fillId="5" borderId="2" xfId="0" applyFont="1" applyFill="1" applyBorder="1" applyAlignment="1" applyProtection="1">
      <alignment horizontal="center" vertical="center" wrapText="1"/>
      <protection hidden="1"/>
    </xf>
    <xf numFmtId="0" fontId="1" fillId="5" borderId="4" xfId="0" applyFont="1" applyFill="1" applyBorder="1" applyAlignment="1" applyProtection="1">
      <alignment horizontal="center" vertical="center" wrapText="1"/>
      <protection hidden="1"/>
    </xf>
    <xf numFmtId="0" fontId="19" fillId="0" borderId="6" xfId="0" applyFont="1" applyFill="1" applyBorder="1" applyAlignment="1" applyProtection="1">
      <alignment horizontal="center" wrapText="1"/>
      <protection hidden="1"/>
    </xf>
    <xf numFmtId="0" fontId="19" fillId="0" borderId="0" xfId="0" applyFont="1" applyFill="1" applyBorder="1" applyAlignment="1" applyProtection="1">
      <alignment horizontal="center" wrapText="1"/>
      <protection hidden="1"/>
    </xf>
    <xf numFmtId="0" fontId="30" fillId="16" borderId="2" xfId="0" applyFont="1" applyFill="1" applyBorder="1" applyAlignment="1" applyProtection="1">
      <alignment horizontal="right" vertical="center" wrapText="1"/>
      <protection hidden="1"/>
    </xf>
    <xf numFmtId="0" fontId="30" fillId="16" borderId="3" xfId="0" applyFont="1" applyFill="1" applyBorder="1" applyAlignment="1" applyProtection="1">
      <alignment horizontal="right" vertical="center" wrapText="1"/>
      <protection hidden="1"/>
    </xf>
    <xf numFmtId="0" fontId="30" fillId="16" borderId="4" xfId="0" applyFont="1" applyFill="1" applyBorder="1" applyAlignment="1" applyProtection="1">
      <alignment horizontal="right" vertical="center" wrapText="1"/>
      <protection hidden="1"/>
    </xf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0" fontId="35" fillId="4" borderId="1" xfId="0" applyFont="1" applyFill="1" applyBorder="1" applyAlignment="1" applyProtection="1">
      <alignment horizontal="center" vertical="center"/>
      <protection hidden="1"/>
    </xf>
    <xf numFmtId="0" fontId="35" fillId="4" borderId="2" xfId="0" applyFont="1" applyFill="1" applyBorder="1" applyAlignment="1" applyProtection="1">
      <alignment horizontal="center" vertical="center"/>
      <protection hidden="1"/>
    </xf>
    <xf numFmtId="0" fontId="2" fillId="6" borderId="1" xfId="0" applyFont="1" applyFill="1" applyBorder="1" applyAlignment="1" applyProtection="1">
      <alignment horizontal="center"/>
      <protection hidden="1"/>
    </xf>
  </cellXfs>
  <cellStyles count="2">
    <cellStyle name="Hyperlink" xfId="1" builtinId="8"/>
    <cellStyle name="Normal" xfId="0" builtinId="0"/>
  </cellStyles>
  <dxfs count="5">
    <dxf>
      <font>
        <b/>
        <i val="0"/>
        <strike val="0"/>
        <color theme="1"/>
      </font>
      <fill>
        <patternFill>
          <bgColor rgb="FF99FF99"/>
        </patternFill>
      </fill>
    </dxf>
    <dxf>
      <font>
        <b/>
        <i val="0"/>
      </font>
      <fill>
        <patternFill>
          <bgColor rgb="FF66FF99"/>
        </patternFill>
      </fill>
    </dxf>
    <dxf>
      <font>
        <b/>
        <i val="0"/>
      </font>
      <fill>
        <patternFill>
          <bgColor rgb="FF99FF99"/>
        </patternFill>
      </fill>
    </dxf>
    <dxf>
      <font>
        <b/>
        <i val="0"/>
        <color auto="1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99FF99"/>
      <color rgb="FF66FF99"/>
      <color rgb="FFFFE1FF"/>
      <color rgb="FFD7FCFD"/>
      <color rgb="FFFFD1FF"/>
      <color rgb="FF0000FF"/>
      <color rgb="FFD8FF89"/>
      <color rgb="FF003399"/>
      <color rgb="FF3366CC"/>
      <color rgb="FF0066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932889</xdr:colOff>
      <xdr:row>0</xdr:row>
      <xdr:rowOff>57150</xdr:rowOff>
    </xdr:from>
    <xdr:to>
      <xdr:col>1</xdr:col>
      <xdr:colOff>306294</xdr:colOff>
      <xdr:row>0</xdr:row>
      <xdr:rowOff>886385</xdr:rowOff>
    </xdr:to>
    <xdr:pic>
      <xdr:nvPicPr>
        <xdr:cNvPr id="5" name="Picture 4" descr="http://mgcub.ac.in/images/logo.png"/>
        <xdr:cNvPicPr/>
      </xdr:nvPicPr>
      <xdr:blipFill>
        <a:blip xmlns:r="http://schemas.openxmlformats.org/officeDocument/2006/relationships" r:embed="rId1" cstate="print"/>
        <a:srcRect r="83733"/>
        <a:stretch>
          <a:fillRect/>
        </a:stretch>
      </xdr:blipFill>
      <xdr:spPr bwMode="auto">
        <a:xfrm>
          <a:off x="932889" y="57150"/>
          <a:ext cx="811680" cy="829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1355916</xdr:colOff>
      <xdr:row>0</xdr:row>
      <xdr:rowOff>89648</xdr:rowOff>
    </xdr:from>
    <xdr:to>
      <xdr:col>1</xdr:col>
      <xdr:colOff>2173946</xdr:colOff>
      <xdr:row>0</xdr:row>
      <xdr:rowOff>918883</xdr:rowOff>
    </xdr:to>
    <xdr:pic>
      <xdr:nvPicPr>
        <xdr:cNvPr id="5" name="Picture 4" descr="http://mgcub.ac.in/images/logo.png"/>
        <xdr:cNvPicPr/>
      </xdr:nvPicPr>
      <xdr:blipFill>
        <a:blip xmlns:r="http://schemas.openxmlformats.org/officeDocument/2006/relationships" r:embed="rId1" cstate="print"/>
        <a:srcRect r="83733"/>
        <a:stretch>
          <a:fillRect/>
        </a:stretch>
      </xdr:blipFill>
      <xdr:spPr bwMode="auto">
        <a:xfrm>
          <a:off x="2106710" y="89648"/>
          <a:ext cx="818030" cy="829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"/>
  <sheetViews>
    <sheetView tabSelected="1" view="pageBreakPreview" zoomScaleNormal="100" zoomScaleSheetLayoutView="100" zoomScalePageLayoutView="85" workbookViewId="0">
      <selection sqref="A1:E1"/>
    </sheetView>
  </sheetViews>
  <sheetFormatPr defaultRowHeight="15"/>
  <cols>
    <col min="1" max="1" width="21.5703125" style="53" customWidth="1"/>
    <col min="2" max="2" width="68.5703125" style="53" customWidth="1"/>
    <col min="3" max="3" width="16.7109375" style="53" bestFit="1" customWidth="1"/>
    <col min="4" max="4" width="16" style="53" customWidth="1"/>
    <col min="5" max="5" width="23.42578125" style="53" customWidth="1"/>
    <col min="6" max="16384" width="9.140625" style="53"/>
  </cols>
  <sheetData>
    <row r="1" spans="1:7" ht="105" customHeight="1">
      <c r="A1" s="134" t="s">
        <v>171</v>
      </c>
      <c r="B1" s="134"/>
      <c r="C1" s="134"/>
      <c r="D1" s="134"/>
      <c r="E1" s="134"/>
      <c r="F1" s="49"/>
    </row>
    <row r="2" spans="1:7" ht="54.75" customHeight="1">
      <c r="A2" s="47" t="s">
        <v>159</v>
      </c>
      <c r="B2" s="132" t="s">
        <v>172</v>
      </c>
      <c r="C2" s="132"/>
      <c r="D2" s="132"/>
      <c r="E2" s="133"/>
      <c r="F2" s="46"/>
    </row>
    <row r="3" spans="1:7" ht="51.75">
      <c r="A3" s="75" t="s">
        <v>145</v>
      </c>
      <c r="B3" s="75" t="s">
        <v>146</v>
      </c>
      <c r="C3" s="54" t="s">
        <v>147</v>
      </c>
      <c r="D3" s="55" t="s">
        <v>151</v>
      </c>
      <c r="E3" s="73" t="s">
        <v>152</v>
      </c>
    </row>
    <row r="4" spans="1:7" ht="17.25">
      <c r="A4" s="56" t="s">
        <v>154</v>
      </c>
      <c r="B4" s="56" t="s">
        <v>155</v>
      </c>
      <c r="C4" s="56" t="s">
        <v>156</v>
      </c>
      <c r="D4" s="56" t="s">
        <v>157</v>
      </c>
      <c r="E4" s="56" t="s">
        <v>158</v>
      </c>
    </row>
    <row r="5" spans="1:7" ht="110.25" customHeight="1">
      <c r="A5" s="56" t="s">
        <v>148</v>
      </c>
      <c r="B5" s="57" t="s">
        <v>160</v>
      </c>
      <c r="C5" s="56">
        <v>15</v>
      </c>
      <c r="D5" s="58" t="s">
        <v>161</v>
      </c>
      <c r="E5" s="62"/>
    </row>
    <row r="6" spans="1:7" ht="158.25" customHeight="1">
      <c r="A6" s="56" t="s">
        <v>149</v>
      </c>
      <c r="B6" s="57" t="s">
        <v>162</v>
      </c>
      <c r="C6" s="56">
        <v>15</v>
      </c>
      <c r="D6" s="58" t="s">
        <v>161</v>
      </c>
      <c r="E6" s="62"/>
    </row>
    <row r="7" spans="1:7" ht="90.75" customHeight="1">
      <c r="A7" s="56" t="s">
        <v>150</v>
      </c>
      <c r="B7" s="57" t="s">
        <v>163</v>
      </c>
      <c r="C7" s="56">
        <v>15</v>
      </c>
      <c r="D7" s="58" t="s">
        <v>161</v>
      </c>
      <c r="E7" s="62"/>
    </row>
    <row r="8" spans="1:7" ht="30.75" customHeight="1">
      <c r="A8" s="77"/>
      <c r="B8" s="131" t="s">
        <v>153</v>
      </c>
      <c r="C8" s="131"/>
      <c r="D8" s="131"/>
      <c r="E8" s="78">
        <f>SUM(E5:E7)</f>
        <v>0</v>
      </c>
    </row>
    <row r="9" spans="1:7" ht="65.25" customHeight="1">
      <c r="A9" s="135" t="s">
        <v>173</v>
      </c>
      <c r="B9" s="136"/>
      <c r="C9" s="136"/>
      <c r="D9" s="136"/>
      <c r="E9" s="136"/>
      <c r="F9" s="52"/>
      <c r="G9" s="52"/>
    </row>
    <row r="10" spans="1:7" ht="26.25">
      <c r="A10" s="59"/>
      <c r="B10" s="59"/>
      <c r="C10" s="60"/>
      <c r="E10" s="61" t="s">
        <v>166</v>
      </c>
    </row>
    <row r="11" spans="1:7">
      <c r="A11" s="59"/>
      <c r="B11" s="59"/>
      <c r="C11" s="60"/>
      <c r="D11" s="59"/>
    </row>
    <row r="12" spans="1:7">
      <c r="A12" s="59"/>
      <c r="B12" s="59"/>
      <c r="C12" s="59"/>
      <c r="D12" s="59"/>
    </row>
  </sheetData>
  <sheetProtection password="DFF1" sheet="1" objects="1" scenarios="1"/>
  <mergeCells count="4">
    <mergeCell ref="B8:D8"/>
    <mergeCell ref="B2:E2"/>
    <mergeCell ref="A1:E1"/>
    <mergeCell ref="A9:E9"/>
  </mergeCells>
  <dataValidations count="2">
    <dataValidation type="whole" operator="lessThan" allowBlank="1" showInputMessage="1" showErrorMessage="1" promptTitle="CAUTION" prompt="Score cannot be more than 15" sqref="E5:E7">
      <formula1>16</formula1>
    </dataValidation>
    <dataValidation type="whole" operator="lessThan" allowBlank="1" showInputMessage="1" showErrorMessage="1" promptTitle="CAUTION" prompt="Total Score claimed cannot be more than 45" sqref="E8">
      <formula1>46</formula1>
    </dataValidation>
  </dataValidations>
  <hyperlinks>
    <hyperlink ref="E10" location="'CATEGORY-III &amp; SUMMARY'!A1" display="Next"/>
  </hyperlinks>
  <pageMargins left="1.1599999999999999" right="0.36" top="1.27" bottom="0.75" header="0.3" footer="0.3"/>
  <pageSetup paperSize="9" scale="57" orientation="portrait" horizontalDpi="0" verticalDpi="0" r:id="rId1"/>
  <headerFooter>
    <oddFooter>&amp;L© Mahatma Gandhi Central University (MGCUB)&amp;RCategory - II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96"/>
  <sheetViews>
    <sheetView view="pageBreakPreview" zoomScale="85" zoomScaleNormal="130" zoomScaleSheetLayoutView="85" zoomScalePageLayoutView="55" workbookViewId="0">
      <selection sqref="A1:G1"/>
    </sheetView>
  </sheetViews>
  <sheetFormatPr defaultRowHeight="18.75"/>
  <cols>
    <col min="1" max="1" width="11.28515625" style="37" customWidth="1"/>
    <col min="2" max="2" width="64.42578125" style="38" customWidth="1"/>
    <col min="3" max="3" width="30.28515625" style="10" bestFit="1" customWidth="1"/>
    <col min="4" max="4" width="18.42578125" style="10" bestFit="1" customWidth="1"/>
    <col min="5" max="5" width="29.42578125" style="10" bestFit="1" customWidth="1"/>
    <col min="6" max="6" width="21" style="10" customWidth="1"/>
    <col min="7" max="7" width="19.85546875" style="10" customWidth="1"/>
    <col min="8" max="16384" width="9.140625" style="10"/>
  </cols>
  <sheetData>
    <row r="1" spans="1:7" ht="118.5" customHeight="1">
      <c r="A1" s="142" t="s">
        <v>171</v>
      </c>
      <c r="B1" s="143"/>
      <c r="C1" s="143"/>
      <c r="D1" s="143"/>
      <c r="E1" s="143"/>
      <c r="F1" s="143"/>
      <c r="G1" s="143"/>
    </row>
    <row r="2" spans="1:7" ht="63.75" customHeight="1">
      <c r="A2" s="144" t="s">
        <v>129</v>
      </c>
      <c r="B2" s="144"/>
      <c r="C2" s="144"/>
      <c r="D2" s="144"/>
      <c r="E2" s="144"/>
      <c r="F2" s="144"/>
      <c r="G2" s="144"/>
    </row>
    <row r="3" spans="1:7" ht="33" customHeight="1">
      <c r="A3" s="152" t="s">
        <v>42</v>
      </c>
      <c r="B3" s="152"/>
      <c r="C3" s="138"/>
      <c r="D3" s="138"/>
      <c r="E3" s="138"/>
      <c r="F3" s="138"/>
      <c r="G3" s="138"/>
    </row>
    <row r="4" spans="1:7" ht="29.25" customHeight="1">
      <c r="A4" s="152" t="s">
        <v>53</v>
      </c>
      <c r="B4" s="152"/>
      <c r="C4" s="138"/>
      <c r="D4" s="138"/>
      <c r="E4" s="138"/>
      <c r="F4" s="138"/>
      <c r="G4" s="138"/>
    </row>
    <row r="5" spans="1:7" ht="29.25" customHeight="1">
      <c r="A5" s="152" t="s">
        <v>54</v>
      </c>
      <c r="B5" s="152"/>
      <c r="C5" s="138"/>
      <c r="D5" s="138"/>
      <c r="E5" s="138"/>
      <c r="F5" s="138"/>
      <c r="G5" s="138"/>
    </row>
    <row r="6" spans="1:7" ht="29.25" customHeight="1">
      <c r="A6" s="152" t="s">
        <v>55</v>
      </c>
      <c r="B6" s="152"/>
      <c r="C6" s="138"/>
      <c r="D6" s="138"/>
      <c r="E6" s="138"/>
      <c r="F6" s="138"/>
      <c r="G6" s="138"/>
    </row>
    <row r="7" spans="1:7" ht="29.25" customHeight="1">
      <c r="A7" s="152" t="s">
        <v>56</v>
      </c>
      <c r="B7" s="152"/>
      <c r="C7" s="138"/>
      <c r="D7" s="138"/>
      <c r="E7" s="138"/>
      <c r="F7" s="138"/>
      <c r="G7" s="138"/>
    </row>
    <row r="8" spans="1:7" ht="29.25" customHeight="1">
      <c r="A8" s="146" t="s">
        <v>167</v>
      </c>
      <c r="B8" s="147"/>
      <c r="C8" s="147"/>
      <c r="D8" s="148"/>
      <c r="E8" s="138"/>
      <c r="F8" s="138"/>
      <c r="G8" s="138"/>
    </row>
    <row r="9" spans="1:7" ht="51.75" customHeight="1">
      <c r="A9" s="139" t="s">
        <v>71</v>
      </c>
      <c r="B9" s="140"/>
      <c r="C9" s="140"/>
      <c r="D9" s="141"/>
      <c r="E9" s="145">
        <v>0</v>
      </c>
      <c r="F9" s="145"/>
      <c r="G9" s="145"/>
    </row>
    <row r="10" spans="1:7" ht="38.25" customHeight="1">
      <c r="A10" s="139" t="s">
        <v>179</v>
      </c>
      <c r="B10" s="149"/>
      <c r="C10" s="149"/>
      <c r="D10" s="150"/>
      <c r="E10" s="138"/>
      <c r="F10" s="138"/>
      <c r="G10" s="138"/>
    </row>
    <row r="11" spans="1:7" ht="37.5" customHeight="1">
      <c r="A11" s="13" t="s">
        <v>35</v>
      </c>
      <c r="B11" s="13" t="s">
        <v>34</v>
      </c>
      <c r="C11" s="159" t="s">
        <v>127</v>
      </c>
      <c r="D11" s="159"/>
      <c r="E11" s="85" t="s">
        <v>125</v>
      </c>
      <c r="F11" s="85" t="s">
        <v>126</v>
      </c>
      <c r="G11" s="85" t="s">
        <v>183</v>
      </c>
    </row>
    <row r="12" spans="1:7" s="22" customFormat="1" ht="30.75" customHeight="1">
      <c r="A12" s="21" t="s">
        <v>40</v>
      </c>
      <c r="B12" s="162" t="s">
        <v>36</v>
      </c>
      <c r="C12" s="163"/>
      <c r="D12" s="164"/>
      <c r="E12" s="1"/>
      <c r="F12" s="1"/>
      <c r="G12" s="1"/>
    </row>
    <row r="13" spans="1:7" s="22" customFormat="1" ht="23.25" customHeight="1">
      <c r="A13" s="50" t="s">
        <v>4</v>
      </c>
      <c r="B13" s="151" t="s">
        <v>69</v>
      </c>
      <c r="C13" s="151"/>
      <c r="D13" s="151"/>
      <c r="E13" s="2"/>
      <c r="F13" s="2"/>
      <c r="G13" s="2"/>
    </row>
    <row r="14" spans="1:7" s="22" customFormat="1" ht="23.25" customHeight="1">
      <c r="A14" s="24"/>
      <c r="B14" s="25" t="s">
        <v>0</v>
      </c>
      <c r="C14" s="69" t="s">
        <v>66</v>
      </c>
      <c r="D14" s="64">
        <v>50</v>
      </c>
      <c r="E14" s="3"/>
      <c r="F14" s="86">
        <f>D14*E14</f>
        <v>0</v>
      </c>
      <c r="G14" s="4"/>
    </row>
    <row r="15" spans="1:7" s="22" customFormat="1" ht="23.25" customHeight="1">
      <c r="A15" s="24"/>
      <c r="B15" s="67" t="s">
        <v>62</v>
      </c>
      <c r="C15" s="50" t="s">
        <v>63</v>
      </c>
      <c r="D15" s="50" t="s">
        <v>67</v>
      </c>
      <c r="E15" s="50" t="s">
        <v>64</v>
      </c>
      <c r="F15" s="87"/>
      <c r="G15" s="2"/>
    </row>
    <row r="16" spans="1:7" s="22" customFormat="1" ht="37.5">
      <c r="A16" s="24"/>
      <c r="B16" s="35" t="s">
        <v>72</v>
      </c>
      <c r="C16" s="3"/>
      <c r="D16" s="64">
        <f>70/100*D14</f>
        <v>35</v>
      </c>
      <c r="E16" s="3"/>
      <c r="F16" s="86">
        <f>IF(C16&gt;0,D16/C16*E16,0)</f>
        <v>0</v>
      </c>
      <c r="G16" s="4"/>
    </row>
    <row r="17" spans="1:7" s="22" customFormat="1" ht="23.25" customHeight="1">
      <c r="A17" s="24"/>
      <c r="B17" s="4" t="s">
        <v>73</v>
      </c>
      <c r="C17" s="50" t="s">
        <v>63</v>
      </c>
      <c r="D17" s="50" t="s">
        <v>67</v>
      </c>
      <c r="E17" s="50" t="s">
        <v>64</v>
      </c>
      <c r="F17" s="87"/>
      <c r="G17" s="2"/>
    </row>
    <row r="18" spans="1:7" s="22" customFormat="1" ht="23.25" customHeight="1">
      <c r="A18" s="24"/>
      <c r="B18" s="63">
        <v>30</v>
      </c>
      <c r="C18" s="3"/>
      <c r="D18" s="65">
        <f>B18/100*$D$14</f>
        <v>15</v>
      </c>
      <c r="E18" s="3"/>
      <c r="F18" s="86">
        <f>IF(C18&gt;0,D18/C18*E18,0)</f>
        <v>0</v>
      </c>
      <c r="G18" s="4"/>
    </row>
    <row r="19" spans="1:7" s="22" customFormat="1" ht="23.25" customHeight="1">
      <c r="A19" s="24"/>
      <c r="B19" s="63">
        <v>30</v>
      </c>
      <c r="C19" s="3"/>
      <c r="D19" s="65">
        <f t="shared" ref="D19:D21" si="0">B19/100*$D$14</f>
        <v>15</v>
      </c>
      <c r="E19" s="3"/>
      <c r="F19" s="86">
        <f t="shared" ref="F19:F21" si="1">IF(C19&gt;0,D19/C19*E19,0)</f>
        <v>0</v>
      </c>
      <c r="G19" s="4"/>
    </row>
    <row r="20" spans="1:7" s="22" customFormat="1" ht="23.25" customHeight="1">
      <c r="A20" s="24"/>
      <c r="B20" s="63">
        <v>30</v>
      </c>
      <c r="C20" s="3"/>
      <c r="D20" s="65">
        <f t="shared" si="0"/>
        <v>15</v>
      </c>
      <c r="E20" s="3"/>
      <c r="F20" s="86">
        <f t="shared" si="1"/>
        <v>0</v>
      </c>
      <c r="G20" s="4"/>
    </row>
    <row r="21" spans="1:7" s="22" customFormat="1" ht="23.25" customHeight="1">
      <c r="A21" s="24"/>
      <c r="B21" s="63">
        <v>30</v>
      </c>
      <c r="C21" s="3"/>
      <c r="D21" s="65">
        <f t="shared" si="0"/>
        <v>15</v>
      </c>
      <c r="E21" s="3"/>
      <c r="F21" s="86">
        <f t="shared" si="1"/>
        <v>0</v>
      </c>
      <c r="G21" s="4"/>
    </row>
    <row r="22" spans="1:7" s="22" customFormat="1" ht="23.25" customHeight="1">
      <c r="A22" s="50" t="s">
        <v>5</v>
      </c>
      <c r="B22" s="151" t="s">
        <v>68</v>
      </c>
      <c r="C22" s="151"/>
      <c r="D22" s="151"/>
      <c r="E22" s="2"/>
      <c r="F22" s="87"/>
      <c r="G22" s="2"/>
    </row>
    <row r="23" spans="1:7" s="22" customFormat="1" ht="23.25" customHeight="1">
      <c r="A23" s="24"/>
      <c r="B23" s="25" t="s">
        <v>0</v>
      </c>
      <c r="C23" s="69" t="s">
        <v>66</v>
      </c>
      <c r="D23" s="66">
        <v>45</v>
      </c>
      <c r="E23" s="68"/>
      <c r="F23" s="86">
        <f>D23*E23</f>
        <v>0</v>
      </c>
      <c r="G23" s="4"/>
    </row>
    <row r="24" spans="1:7" s="22" customFormat="1" ht="23.25" customHeight="1">
      <c r="A24" s="24"/>
      <c r="B24" s="67" t="s">
        <v>62</v>
      </c>
      <c r="C24" s="50" t="s">
        <v>63</v>
      </c>
      <c r="D24" s="50" t="s">
        <v>67</v>
      </c>
      <c r="E24" s="50" t="s">
        <v>64</v>
      </c>
      <c r="F24" s="87"/>
      <c r="G24" s="2"/>
    </row>
    <row r="25" spans="1:7" s="22" customFormat="1" ht="37.5">
      <c r="A25" s="24"/>
      <c r="B25" s="35" t="s">
        <v>72</v>
      </c>
      <c r="C25" s="3"/>
      <c r="D25" s="66">
        <f>70/100*D23</f>
        <v>31.499999999999996</v>
      </c>
      <c r="E25" s="3"/>
      <c r="F25" s="86">
        <f>IF(C25&gt;0,D25/C25*E25,0)</f>
        <v>0</v>
      </c>
      <c r="G25" s="4"/>
    </row>
    <row r="26" spans="1:7" s="22" customFormat="1" ht="23.25" customHeight="1">
      <c r="A26" s="24"/>
      <c r="B26" s="4" t="s">
        <v>73</v>
      </c>
      <c r="C26" s="50" t="s">
        <v>63</v>
      </c>
      <c r="D26" s="50" t="s">
        <v>67</v>
      </c>
      <c r="E26" s="50" t="s">
        <v>64</v>
      </c>
      <c r="F26" s="87"/>
      <c r="G26" s="87"/>
    </row>
    <row r="27" spans="1:7" s="22" customFormat="1" ht="23.25" customHeight="1">
      <c r="A27" s="24"/>
      <c r="B27" s="63">
        <v>30</v>
      </c>
      <c r="C27" s="3"/>
      <c r="D27" s="65">
        <f>B27/100*$D$23</f>
        <v>13.5</v>
      </c>
      <c r="E27" s="3"/>
      <c r="F27" s="86">
        <f>IF(C27&gt;0,D27/C27*E27,0)</f>
        <v>0</v>
      </c>
      <c r="G27" s="4"/>
    </row>
    <row r="28" spans="1:7" s="22" customFormat="1" ht="23.25" customHeight="1">
      <c r="A28" s="24"/>
      <c r="B28" s="63">
        <v>30</v>
      </c>
      <c r="C28" s="3"/>
      <c r="D28" s="65">
        <f t="shared" ref="D28:D30" si="2">B28/100*$D$23</f>
        <v>13.5</v>
      </c>
      <c r="E28" s="3"/>
      <c r="F28" s="86">
        <f t="shared" ref="F28:F30" si="3">IF(C28&gt;0,D28/C28*E28,0)</f>
        <v>0</v>
      </c>
      <c r="G28" s="4"/>
    </row>
    <row r="29" spans="1:7" s="22" customFormat="1" ht="23.25" customHeight="1">
      <c r="A29" s="24"/>
      <c r="B29" s="63">
        <v>30</v>
      </c>
      <c r="C29" s="3"/>
      <c r="D29" s="65">
        <f t="shared" si="2"/>
        <v>13.5</v>
      </c>
      <c r="E29" s="3"/>
      <c r="F29" s="86">
        <f t="shared" si="3"/>
        <v>0</v>
      </c>
      <c r="G29" s="4"/>
    </row>
    <row r="30" spans="1:7" s="22" customFormat="1" ht="23.25" customHeight="1">
      <c r="A30" s="24"/>
      <c r="B30" s="63">
        <v>30</v>
      </c>
      <c r="C30" s="3"/>
      <c r="D30" s="65">
        <f t="shared" si="2"/>
        <v>13.5</v>
      </c>
      <c r="E30" s="3"/>
      <c r="F30" s="86">
        <f t="shared" si="3"/>
        <v>0</v>
      </c>
      <c r="G30" s="4"/>
    </row>
    <row r="31" spans="1:7" s="22" customFormat="1" ht="23.25" customHeight="1">
      <c r="A31" s="50" t="s">
        <v>6</v>
      </c>
      <c r="B31" s="151" t="s">
        <v>1</v>
      </c>
      <c r="C31" s="151"/>
      <c r="D31" s="151"/>
      <c r="E31" s="5"/>
      <c r="F31" s="87"/>
      <c r="G31" s="87"/>
    </row>
    <row r="32" spans="1:7" s="22" customFormat="1" ht="23.25" customHeight="1">
      <c r="A32" s="24"/>
      <c r="B32" s="25" t="s">
        <v>0</v>
      </c>
      <c r="C32" s="69" t="s">
        <v>66</v>
      </c>
      <c r="D32" s="66">
        <v>40</v>
      </c>
      <c r="E32" s="3"/>
      <c r="F32" s="86">
        <f>D32*E32</f>
        <v>0</v>
      </c>
      <c r="G32" s="4"/>
    </row>
    <row r="33" spans="1:7" s="22" customFormat="1" ht="23.25" customHeight="1">
      <c r="A33" s="24"/>
      <c r="B33" s="67" t="s">
        <v>62</v>
      </c>
      <c r="C33" s="50" t="s">
        <v>63</v>
      </c>
      <c r="D33" s="50" t="s">
        <v>67</v>
      </c>
      <c r="E33" s="50" t="s">
        <v>64</v>
      </c>
      <c r="F33" s="87"/>
      <c r="G33" s="87"/>
    </row>
    <row r="34" spans="1:7" s="22" customFormat="1" ht="37.5">
      <c r="A34" s="24"/>
      <c r="B34" s="35" t="s">
        <v>72</v>
      </c>
      <c r="C34" s="3"/>
      <c r="D34" s="66">
        <f>70/100*D32</f>
        <v>28</v>
      </c>
      <c r="E34" s="3"/>
      <c r="F34" s="86">
        <f>IF(C34&gt;0,D34/C34*E34,0)</f>
        <v>0</v>
      </c>
      <c r="G34" s="4"/>
    </row>
    <row r="35" spans="1:7" s="22" customFormat="1" ht="23.25" customHeight="1">
      <c r="A35" s="24"/>
      <c r="B35" s="4" t="s">
        <v>73</v>
      </c>
      <c r="C35" s="50" t="s">
        <v>63</v>
      </c>
      <c r="D35" s="50" t="s">
        <v>67</v>
      </c>
      <c r="E35" s="50" t="s">
        <v>64</v>
      </c>
      <c r="F35" s="87"/>
      <c r="G35" s="87"/>
    </row>
    <row r="36" spans="1:7" s="22" customFormat="1" ht="23.25" customHeight="1">
      <c r="A36" s="24"/>
      <c r="B36" s="63">
        <v>30</v>
      </c>
      <c r="C36" s="3"/>
      <c r="D36" s="65">
        <f>B36/100*$D$32</f>
        <v>12</v>
      </c>
      <c r="E36" s="3"/>
      <c r="F36" s="86">
        <f>IF(C36&gt;0,D36/C36*E36,0)</f>
        <v>0</v>
      </c>
      <c r="G36" s="4"/>
    </row>
    <row r="37" spans="1:7" s="22" customFormat="1" ht="23.25" customHeight="1">
      <c r="A37" s="24"/>
      <c r="B37" s="63">
        <v>30</v>
      </c>
      <c r="C37" s="3"/>
      <c r="D37" s="65">
        <f t="shared" ref="D37:D39" si="4">B37/100*$D$32</f>
        <v>12</v>
      </c>
      <c r="E37" s="3"/>
      <c r="F37" s="86">
        <f t="shared" ref="F37:F39" si="5">IF(C37&gt;0,D37/C37*E37,0)</f>
        <v>0</v>
      </c>
      <c r="G37" s="4"/>
    </row>
    <row r="38" spans="1:7" s="22" customFormat="1" ht="23.25" customHeight="1">
      <c r="A38" s="24"/>
      <c r="B38" s="63">
        <v>30</v>
      </c>
      <c r="C38" s="3"/>
      <c r="D38" s="65">
        <f t="shared" si="4"/>
        <v>12</v>
      </c>
      <c r="E38" s="3"/>
      <c r="F38" s="86">
        <f t="shared" si="5"/>
        <v>0</v>
      </c>
      <c r="G38" s="4"/>
    </row>
    <row r="39" spans="1:7" s="22" customFormat="1" ht="23.25" customHeight="1">
      <c r="A39" s="24"/>
      <c r="B39" s="63">
        <v>30</v>
      </c>
      <c r="C39" s="3"/>
      <c r="D39" s="65">
        <f t="shared" si="4"/>
        <v>12</v>
      </c>
      <c r="E39" s="3"/>
      <c r="F39" s="86">
        <f t="shared" si="5"/>
        <v>0</v>
      </c>
      <c r="G39" s="4"/>
    </row>
    <row r="40" spans="1:7" s="22" customFormat="1" ht="23.25" customHeight="1">
      <c r="A40" s="50" t="s">
        <v>7</v>
      </c>
      <c r="B40" s="165" t="s">
        <v>2</v>
      </c>
      <c r="C40" s="166"/>
      <c r="D40" s="167"/>
      <c r="E40" s="5"/>
      <c r="F40" s="87"/>
      <c r="G40" s="87"/>
    </row>
    <row r="41" spans="1:7" s="22" customFormat="1" ht="23.25" customHeight="1">
      <c r="A41" s="24"/>
      <c r="B41" s="25" t="s">
        <v>0</v>
      </c>
      <c r="C41" s="69" t="s">
        <v>66</v>
      </c>
      <c r="D41" s="66">
        <v>35</v>
      </c>
      <c r="E41" s="3"/>
      <c r="F41" s="86">
        <f>D41*E41</f>
        <v>0</v>
      </c>
      <c r="G41" s="4"/>
    </row>
    <row r="42" spans="1:7" s="22" customFormat="1" ht="23.25" customHeight="1">
      <c r="A42" s="24"/>
      <c r="B42" s="67" t="s">
        <v>62</v>
      </c>
      <c r="C42" s="50" t="s">
        <v>63</v>
      </c>
      <c r="D42" s="50" t="s">
        <v>67</v>
      </c>
      <c r="E42" s="50" t="s">
        <v>64</v>
      </c>
      <c r="F42" s="87"/>
      <c r="G42" s="87"/>
    </row>
    <row r="43" spans="1:7" s="22" customFormat="1" ht="37.5">
      <c r="A43" s="24"/>
      <c r="B43" s="35" t="s">
        <v>72</v>
      </c>
      <c r="C43" s="3"/>
      <c r="D43" s="66">
        <f>70/100*D41</f>
        <v>24.5</v>
      </c>
      <c r="E43" s="3"/>
      <c r="F43" s="86">
        <f>IF(C43&gt;0,D43/C43*E43,0)</f>
        <v>0</v>
      </c>
      <c r="G43" s="4"/>
    </row>
    <row r="44" spans="1:7" s="22" customFormat="1" ht="23.25" customHeight="1">
      <c r="A44" s="24"/>
      <c r="B44" s="4" t="s">
        <v>73</v>
      </c>
      <c r="C44" s="50" t="s">
        <v>63</v>
      </c>
      <c r="D44" s="50" t="s">
        <v>67</v>
      </c>
      <c r="E44" s="50" t="s">
        <v>64</v>
      </c>
      <c r="F44" s="87"/>
      <c r="G44" s="87"/>
    </row>
    <row r="45" spans="1:7" s="22" customFormat="1" ht="23.25" customHeight="1">
      <c r="A45" s="24"/>
      <c r="B45" s="63">
        <v>30</v>
      </c>
      <c r="C45" s="3"/>
      <c r="D45" s="65">
        <f>B45/100*$D$41</f>
        <v>10.5</v>
      </c>
      <c r="E45" s="3"/>
      <c r="F45" s="86">
        <f>IF(C45&gt;0,D45/C45*E45,0)</f>
        <v>0</v>
      </c>
      <c r="G45" s="4"/>
    </row>
    <row r="46" spans="1:7" s="22" customFormat="1" ht="23.25" customHeight="1">
      <c r="A46" s="24"/>
      <c r="B46" s="63">
        <v>30</v>
      </c>
      <c r="C46" s="3"/>
      <c r="D46" s="65">
        <f t="shared" ref="D46:D48" si="6">B46/100*$D$41</f>
        <v>10.5</v>
      </c>
      <c r="E46" s="3"/>
      <c r="F46" s="86">
        <f t="shared" ref="F46:F48" si="7">IF(C46&gt;0,D46/C46*E46,0)</f>
        <v>0</v>
      </c>
      <c r="G46" s="4"/>
    </row>
    <row r="47" spans="1:7" s="22" customFormat="1" ht="23.25" customHeight="1">
      <c r="A47" s="24"/>
      <c r="B47" s="63">
        <v>30</v>
      </c>
      <c r="C47" s="3"/>
      <c r="D47" s="65">
        <f t="shared" si="6"/>
        <v>10.5</v>
      </c>
      <c r="E47" s="3"/>
      <c r="F47" s="86">
        <f t="shared" si="7"/>
        <v>0</v>
      </c>
      <c r="G47" s="4"/>
    </row>
    <row r="48" spans="1:7" s="22" customFormat="1" ht="23.25" customHeight="1">
      <c r="A48" s="24"/>
      <c r="B48" s="63">
        <v>30</v>
      </c>
      <c r="C48" s="3"/>
      <c r="D48" s="65">
        <f t="shared" si="6"/>
        <v>10.5</v>
      </c>
      <c r="E48" s="3"/>
      <c r="F48" s="86">
        <f t="shared" si="7"/>
        <v>0</v>
      </c>
      <c r="G48" s="4"/>
    </row>
    <row r="49" spans="1:7" ht="42.75" customHeight="1">
      <c r="A49" s="72" t="s">
        <v>35</v>
      </c>
      <c r="B49" s="72" t="s">
        <v>34</v>
      </c>
      <c r="C49" s="159" t="s">
        <v>127</v>
      </c>
      <c r="D49" s="159"/>
      <c r="E49" s="72" t="s">
        <v>125</v>
      </c>
      <c r="F49" s="88" t="s">
        <v>126</v>
      </c>
      <c r="G49" s="85" t="s">
        <v>183</v>
      </c>
    </row>
    <row r="50" spans="1:7" s="22" customFormat="1" ht="23.25" customHeight="1">
      <c r="A50" s="50" t="s">
        <v>65</v>
      </c>
      <c r="B50" s="165" t="s">
        <v>61</v>
      </c>
      <c r="C50" s="166"/>
      <c r="D50" s="167"/>
      <c r="E50" s="5"/>
      <c r="F50" s="87"/>
      <c r="G50" s="2"/>
    </row>
    <row r="51" spans="1:7" s="22" customFormat="1" ht="23.25" customHeight="1">
      <c r="A51" s="24"/>
      <c r="B51" s="25" t="s">
        <v>0</v>
      </c>
      <c r="C51" s="69" t="s">
        <v>66</v>
      </c>
      <c r="D51" s="66">
        <v>30</v>
      </c>
      <c r="E51" s="3"/>
      <c r="F51" s="86">
        <f>D51*E51</f>
        <v>0</v>
      </c>
      <c r="G51" s="4"/>
    </row>
    <row r="52" spans="1:7" s="22" customFormat="1" ht="23.25" customHeight="1">
      <c r="A52" s="24"/>
      <c r="B52" s="67" t="s">
        <v>62</v>
      </c>
      <c r="C52" s="50" t="s">
        <v>63</v>
      </c>
      <c r="D52" s="50" t="s">
        <v>67</v>
      </c>
      <c r="E52" s="50" t="s">
        <v>64</v>
      </c>
      <c r="F52" s="87"/>
      <c r="G52" s="87"/>
    </row>
    <row r="53" spans="1:7" s="22" customFormat="1" ht="37.5">
      <c r="A53" s="24"/>
      <c r="B53" s="35" t="s">
        <v>72</v>
      </c>
      <c r="C53" s="3"/>
      <c r="D53" s="66">
        <f>70/100*D51</f>
        <v>21</v>
      </c>
      <c r="E53" s="3"/>
      <c r="F53" s="86">
        <f>IF(C53&gt;0,D53/C53*E53,0)</f>
        <v>0</v>
      </c>
      <c r="G53" s="4"/>
    </row>
    <row r="54" spans="1:7" s="22" customFormat="1" ht="23.25" customHeight="1">
      <c r="A54" s="24"/>
      <c r="B54" s="4" t="s">
        <v>73</v>
      </c>
      <c r="C54" s="50" t="s">
        <v>63</v>
      </c>
      <c r="D54" s="50" t="s">
        <v>67</v>
      </c>
      <c r="E54" s="50" t="s">
        <v>64</v>
      </c>
      <c r="F54" s="87"/>
      <c r="G54" s="87"/>
    </row>
    <row r="55" spans="1:7" s="22" customFormat="1" ht="23.25" customHeight="1">
      <c r="A55" s="24"/>
      <c r="B55" s="63">
        <v>30</v>
      </c>
      <c r="C55" s="3"/>
      <c r="D55" s="65">
        <f>B55/100*$D$51</f>
        <v>9</v>
      </c>
      <c r="E55" s="3"/>
      <c r="F55" s="86">
        <f>IF(C55&gt;0,D55/C55*E55,0)</f>
        <v>0</v>
      </c>
      <c r="G55" s="4"/>
    </row>
    <row r="56" spans="1:7" s="22" customFormat="1" ht="23.25" customHeight="1">
      <c r="A56" s="24"/>
      <c r="B56" s="63">
        <v>30</v>
      </c>
      <c r="C56" s="3"/>
      <c r="D56" s="65">
        <f t="shared" ref="D56:D58" si="8">B56/100*$D$51</f>
        <v>9</v>
      </c>
      <c r="E56" s="3"/>
      <c r="F56" s="86">
        <f t="shared" ref="F56:F58" si="9">IF(C56&gt;0,D56/C56*E56,0)</f>
        <v>0</v>
      </c>
      <c r="G56" s="4"/>
    </row>
    <row r="57" spans="1:7" s="22" customFormat="1" ht="23.25" customHeight="1">
      <c r="A57" s="24"/>
      <c r="B57" s="63">
        <v>30</v>
      </c>
      <c r="C57" s="3"/>
      <c r="D57" s="65">
        <f t="shared" si="8"/>
        <v>9</v>
      </c>
      <c r="E57" s="3"/>
      <c r="F57" s="86">
        <f t="shared" si="9"/>
        <v>0</v>
      </c>
      <c r="G57" s="4"/>
    </row>
    <row r="58" spans="1:7" s="22" customFormat="1" ht="23.25" customHeight="1">
      <c r="A58" s="24"/>
      <c r="B58" s="63">
        <v>30</v>
      </c>
      <c r="C58" s="3"/>
      <c r="D58" s="65">
        <f t="shared" si="8"/>
        <v>9</v>
      </c>
      <c r="E58" s="3"/>
      <c r="F58" s="86">
        <f t="shared" si="9"/>
        <v>0</v>
      </c>
      <c r="G58" s="4"/>
    </row>
    <row r="59" spans="1:7" s="22" customFormat="1" ht="23.25" customHeight="1">
      <c r="A59" s="50" t="s">
        <v>70</v>
      </c>
      <c r="B59" s="165" t="s">
        <v>74</v>
      </c>
      <c r="C59" s="166"/>
      <c r="D59" s="167"/>
      <c r="E59" s="5"/>
      <c r="F59" s="87"/>
      <c r="G59" s="87"/>
    </row>
    <row r="60" spans="1:7" s="22" customFormat="1" ht="23.25" customHeight="1">
      <c r="A60" s="24"/>
      <c r="B60" s="25" t="s">
        <v>0</v>
      </c>
      <c r="C60" s="69" t="s">
        <v>66</v>
      </c>
      <c r="D60" s="66">
        <v>10</v>
      </c>
      <c r="E60" s="3"/>
      <c r="F60" s="86">
        <f>D60*E60</f>
        <v>0</v>
      </c>
      <c r="G60" s="4"/>
    </row>
    <row r="61" spans="1:7" s="22" customFormat="1" ht="23.25" customHeight="1">
      <c r="A61" s="24"/>
      <c r="B61" s="67" t="s">
        <v>62</v>
      </c>
      <c r="C61" s="50" t="s">
        <v>63</v>
      </c>
      <c r="D61" s="50" t="s">
        <v>67</v>
      </c>
      <c r="E61" s="50" t="s">
        <v>64</v>
      </c>
      <c r="F61" s="87"/>
      <c r="G61" s="87"/>
    </row>
    <row r="62" spans="1:7" s="22" customFormat="1" ht="37.5">
      <c r="A62" s="24"/>
      <c r="B62" s="35" t="s">
        <v>72</v>
      </c>
      <c r="C62" s="3"/>
      <c r="D62" s="66">
        <f>70/100*D60</f>
        <v>7</v>
      </c>
      <c r="E62" s="3"/>
      <c r="F62" s="86">
        <f>IF(C62&gt;0,D62/C62*E62,0)</f>
        <v>0</v>
      </c>
      <c r="G62" s="4"/>
    </row>
    <row r="63" spans="1:7" s="22" customFormat="1" ht="23.25" customHeight="1">
      <c r="A63" s="24"/>
      <c r="B63" s="4" t="s">
        <v>73</v>
      </c>
      <c r="C63" s="50" t="s">
        <v>63</v>
      </c>
      <c r="D63" s="50" t="s">
        <v>67</v>
      </c>
      <c r="E63" s="50" t="s">
        <v>64</v>
      </c>
      <c r="F63" s="87"/>
      <c r="G63" s="87"/>
    </row>
    <row r="64" spans="1:7" s="22" customFormat="1" ht="23.25" customHeight="1">
      <c r="A64" s="24"/>
      <c r="B64" s="63">
        <v>30</v>
      </c>
      <c r="C64" s="3"/>
      <c r="D64" s="65">
        <f>B64/100*$D$60</f>
        <v>3</v>
      </c>
      <c r="E64" s="3"/>
      <c r="F64" s="86">
        <f>IF(C64&gt;0,D64/C64*E64,0)</f>
        <v>0</v>
      </c>
      <c r="G64" s="4"/>
    </row>
    <row r="65" spans="1:7" s="22" customFormat="1" ht="23.25" customHeight="1">
      <c r="A65" s="24"/>
      <c r="B65" s="63">
        <v>30</v>
      </c>
      <c r="C65" s="3"/>
      <c r="D65" s="65">
        <f t="shared" ref="D65:D67" si="10">B65/100*$D$60</f>
        <v>3</v>
      </c>
      <c r="E65" s="3"/>
      <c r="F65" s="86">
        <f t="shared" ref="F65:F67" si="11">IF(C65&gt;0,D65/C65*E65,0)</f>
        <v>0</v>
      </c>
      <c r="G65" s="4"/>
    </row>
    <row r="66" spans="1:7" s="22" customFormat="1" ht="23.25" customHeight="1">
      <c r="A66" s="24"/>
      <c r="B66" s="63">
        <v>30</v>
      </c>
      <c r="C66" s="3"/>
      <c r="D66" s="65">
        <f t="shared" si="10"/>
        <v>3</v>
      </c>
      <c r="E66" s="3"/>
      <c r="F66" s="86">
        <f t="shared" si="11"/>
        <v>0</v>
      </c>
      <c r="G66" s="4"/>
    </row>
    <row r="67" spans="1:7" s="22" customFormat="1" ht="23.25" customHeight="1">
      <c r="A67" s="24"/>
      <c r="B67" s="63">
        <v>30</v>
      </c>
      <c r="C67" s="3"/>
      <c r="D67" s="65">
        <f t="shared" si="10"/>
        <v>3</v>
      </c>
      <c r="E67" s="3"/>
      <c r="F67" s="86">
        <f t="shared" si="11"/>
        <v>0</v>
      </c>
      <c r="G67" s="4"/>
    </row>
    <row r="68" spans="1:7" s="22" customFormat="1" ht="20.100000000000001" customHeight="1">
      <c r="A68" s="24"/>
      <c r="B68" s="4"/>
      <c r="C68" s="157" t="s">
        <v>3</v>
      </c>
      <c r="D68" s="157"/>
      <c r="E68" s="51">
        <f xml:space="preserve"> SUM($E$14:$E$67)</f>
        <v>0</v>
      </c>
      <c r="F68" s="89">
        <f xml:space="preserve"> SUM($F$14:$F$67)</f>
        <v>0</v>
      </c>
      <c r="G68" s="4"/>
    </row>
    <row r="69" spans="1:7" s="22" customFormat="1">
      <c r="A69" s="24"/>
      <c r="B69" s="4"/>
      <c r="C69" s="158"/>
      <c r="D69" s="158"/>
      <c r="E69" s="4"/>
      <c r="F69" s="90"/>
      <c r="G69" s="4"/>
    </row>
    <row r="70" spans="1:7" s="22" customFormat="1" ht="35.25" customHeight="1">
      <c r="A70" s="21" t="s">
        <v>41</v>
      </c>
      <c r="B70" s="160" t="s">
        <v>128</v>
      </c>
      <c r="C70" s="161"/>
      <c r="D70" s="161"/>
      <c r="E70" s="1"/>
      <c r="F70" s="91"/>
      <c r="G70" s="91"/>
    </row>
    <row r="71" spans="1:7" s="22" customFormat="1" ht="39.75" customHeight="1">
      <c r="A71" s="50" t="s">
        <v>22</v>
      </c>
      <c r="B71" s="156" t="s">
        <v>138</v>
      </c>
      <c r="C71" s="156"/>
      <c r="D71" s="156"/>
      <c r="E71" s="50" t="s">
        <v>135</v>
      </c>
      <c r="F71" s="87"/>
      <c r="G71" s="87"/>
    </row>
    <row r="72" spans="1:7" s="22" customFormat="1" ht="20.100000000000001" customHeight="1">
      <c r="A72" s="24"/>
      <c r="B72" s="25" t="s">
        <v>76</v>
      </c>
      <c r="C72" s="50" t="s">
        <v>139</v>
      </c>
      <c r="D72" s="66">
        <v>30</v>
      </c>
      <c r="E72" s="3"/>
      <c r="F72" s="86">
        <f>D72*E72</f>
        <v>0</v>
      </c>
      <c r="G72" s="4"/>
    </row>
    <row r="73" spans="1:7" s="22" customFormat="1" ht="20.100000000000001" customHeight="1">
      <c r="A73" s="44"/>
      <c r="B73" s="67" t="s">
        <v>77</v>
      </c>
      <c r="C73" s="50" t="s">
        <v>63</v>
      </c>
      <c r="D73" s="50" t="s">
        <v>75</v>
      </c>
      <c r="E73" s="50" t="s">
        <v>135</v>
      </c>
      <c r="F73" s="87"/>
      <c r="G73" s="87"/>
    </row>
    <row r="74" spans="1:7" s="22" customFormat="1" ht="37.5">
      <c r="A74" s="44"/>
      <c r="B74" s="35" t="s">
        <v>72</v>
      </c>
      <c r="C74" s="3"/>
      <c r="D74" s="66">
        <f>70/100*D72</f>
        <v>21</v>
      </c>
      <c r="E74" s="3"/>
      <c r="F74" s="86">
        <f>IF(C74&gt;0,D74/C74*E74,0)</f>
        <v>0</v>
      </c>
      <c r="G74" s="4"/>
    </row>
    <row r="75" spans="1:7" s="22" customFormat="1" ht="23.25" customHeight="1">
      <c r="A75" s="44"/>
      <c r="B75" s="4" t="s">
        <v>73</v>
      </c>
      <c r="C75" s="50" t="s">
        <v>63</v>
      </c>
      <c r="D75" s="50" t="s">
        <v>67</v>
      </c>
      <c r="E75" s="50" t="s">
        <v>64</v>
      </c>
      <c r="F75" s="87"/>
      <c r="G75" s="87"/>
    </row>
    <row r="76" spans="1:7" s="22" customFormat="1" ht="23.25" customHeight="1">
      <c r="A76" s="44"/>
      <c r="B76" s="63">
        <v>30</v>
      </c>
      <c r="C76" s="3"/>
      <c r="D76" s="65">
        <f>B76/100*$D$72</f>
        <v>9</v>
      </c>
      <c r="E76" s="3"/>
      <c r="F76" s="86">
        <f>IF(C76&gt;0,D76/C76*E76,0)</f>
        <v>0</v>
      </c>
      <c r="G76" s="4"/>
    </row>
    <row r="77" spans="1:7" s="22" customFormat="1" ht="23.25" customHeight="1">
      <c r="A77" s="44"/>
      <c r="B77" s="63">
        <v>30</v>
      </c>
      <c r="C77" s="3"/>
      <c r="D77" s="65">
        <f t="shared" ref="D77:D79" si="12">B77/100*$D$72</f>
        <v>9</v>
      </c>
      <c r="E77" s="3"/>
      <c r="F77" s="86">
        <f t="shared" ref="F77:F79" si="13">IF(C77&gt;0,D77/C77*E77,0)</f>
        <v>0</v>
      </c>
      <c r="G77" s="4"/>
    </row>
    <row r="78" spans="1:7" s="22" customFormat="1" ht="23.25" customHeight="1">
      <c r="A78" s="44"/>
      <c r="B78" s="63">
        <v>30</v>
      </c>
      <c r="C78" s="3"/>
      <c r="D78" s="65">
        <f t="shared" si="12"/>
        <v>9</v>
      </c>
      <c r="E78" s="3"/>
      <c r="F78" s="86">
        <f t="shared" si="13"/>
        <v>0</v>
      </c>
      <c r="G78" s="4"/>
    </row>
    <row r="79" spans="1:7" s="22" customFormat="1" ht="23.25" customHeight="1">
      <c r="A79" s="44"/>
      <c r="B79" s="63">
        <v>30</v>
      </c>
      <c r="C79" s="3"/>
      <c r="D79" s="65">
        <f t="shared" si="12"/>
        <v>9</v>
      </c>
      <c r="E79" s="3"/>
      <c r="F79" s="86">
        <f t="shared" si="13"/>
        <v>0</v>
      </c>
      <c r="G79" s="4"/>
    </row>
    <row r="80" spans="1:7" s="22" customFormat="1" ht="62.25" customHeight="1">
      <c r="A80" s="50" t="s">
        <v>23</v>
      </c>
      <c r="B80" s="156" t="s">
        <v>140</v>
      </c>
      <c r="C80" s="156"/>
      <c r="D80" s="156"/>
      <c r="E80" s="50" t="s">
        <v>135</v>
      </c>
      <c r="F80" s="87"/>
      <c r="G80" s="87"/>
    </row>
    <row r="81" spans="1:7" s="22" customFormat="1" ht="20.100000000000001" customHeight="1">
      <c r="A81" s="44"/>
      <c r="B81" s="25" t="s">
        <v>76</v>
      </c>
      <c r="C81" s="50" t="s">
        <v>139</v>
      </c>
      <c r="D81" s="66">
        <v>20</v>
      </c>
      <c r="E81" s="3"/>
      <c r="F81" s="86">
        <f>D81*E81</f>
        <v>0</v>
      </c>
      <c r="G81" s="4"/>
    </row>
    <row r="82" spans="1:7" s="22" customFormat="1" ht="20.100000000000001" customHeight="1">
      <c r="A82" s="44"/>
      <c r="B82" s="67" t="s">
        <v>77</v>
      </c>
      <c r="C82" s="50" t="s">
        <v>63</v>
      </c>
      <c r="D82" s="50" t="s">
        <v>75</v>
      </c>
      <c r="E82" s="50"/>
      <c r="F82" s="87"/>
      <c r="G82" s="87"/>
    </row>
    <row r="83" spans="1:7" s="22" customFormat="1" ht="37.5">
      <c r="A83" s="44"/>
      <c r="B83" s="35" t="s">
        <v>72</v>
      </c>
      <c r="C83" s="3"/>
      <c r="D83" s="66">
        <f>70/100*D81</f>
        <v>14</v>
      </c>
      <c r="E83" s="3"/>
      <c r="F83" s="86">
        <f>IF(C83&gt;0,D83/C83*E83,0)</f>
        <v>0</v>
      </c>
      <c r="G83" s="4"/>
    </row>
    <row r="84" spans="1:7" s="22" customFormat="1" ht="23.25" customHeight="1">
      <c r="A84" s="44"/>
      <c r="B84" s="4" t="s">
        <v>73</v>
      </c>
      <c r="C84" s="50" t="s">
        <v>63</v>
      </c>
      <c r="D84" s="50" t="s">
        <v>75</v>
      </c>
      <c r="E84" s="50"/>
      <c r="F84" s="87"/>
      <c r="G84" s="87"/>
    </row>
    <row r="85" spans="1:7" s="22" customFormat="1" ht="23.25" customHeight="1">
      <c r="A85" s="44"/>
      <c r="B85" s="63">
        <v>30</v>
      </c>
      <c r="C85" s="3"/>
      <c r="D85" s="65">
        <f>B85/100*$D$81</f>
        <v>6</v>
      </c>
      <c r="E85" s="3"/>
      <c r="F85" s="86">
        <f>IF(C85&gt;0,D85/C85*E85,0)</f>
        <v>0</v>
      </c>
      <c r="G85" s="4"/>
    </row>
    <row r="86" spans="1:7" s="22" customFormat="1" ht="23.25" customHeight="1">
      <c r="A86" s="44"/>
      <c r="B86" s="63">
        <v>30</v>
      </c>
      <c r="C86" s="3"/>
      <c r="D86" s="65">
        <f t="shared" ref="D86:D88" si="14">B86/100*$D$81</f>
        <v>6</v>
      </c>
      <c r="E86" s="3"/>
      <c r="F86" s="86">
        <f t="shared" ref="F86:F88" si="15">IF(C86&gt;0,D86/C86*E86,0)</f>
        <v>0</v>
      </c>
      <c r="G86" s="4"/>
    </row>
    <row r="87" spans="1:7" s="22" customFormat="1" ht="23.25" customHeight="1">
      <c r="A87" s="44"/>
      <c r="B87" s="63">
        <v>30</v>
      </c>
      <c r="C87" s="3"/>
      <c r="D87" s="65">
        <f t="shared" si="14"/>
        <v>6</v>
      </c>
      <c r="E87" s="3"/>
      <c r="F87" s="86">
        <f t="shared" si="15"/>
        <v>0</v>
      </c>
      <c r="G87" s="4"/>
    </row>
    <row r="88" spans="1:7" s="22" customFormat="1" ht="23.25" customHeight="1">
      <c r="A88" s="44"/>
      <c r="B88" s="63">
        <v>30</v>
      </c>
      <c r="C88" s="3"/>
      <c r="D88" s="65">
        <f t="shared" si="14"/>
        <v>6</v>
      </c>
      <c r="E88" s="3"/>
      <c r="F88" s="86">
        <f t="shared" si="15"/>
        <v>0</v>
      </c>
      <c r="G88" s="4"/>
    </row>
    <row r="89" spans="1:7" s="22" customFormat="1" ht="41.25" customHeight="1">
      <c r="A89" s="50" t="s">
        <v>24</v>
      </c>
      <c r="B89" s="153" t="s">
        <v>141</v>
      </c>
      <c r="C89" s="154"/>
      <c r="D89" s="155"/>
      <c r="E89" s="5"/>
      <c r="F89" s="87"/>
      <c r="G89" s="87"/>
    </row>
    <row r="90" spans="1:7" s="22" customFormat="1" ht="20.100000000000001" customHeight="1">
      <c r="A90" s="44"/>
      <c r="B90" s="25" t="s">
        <v>76</v>
      </c>
      <c r="C90" s="50" t="s">
        <v>139</v>
      </c>
      <c r="D90" s="66">
        <v>15</v>
      </c>
      <c r="E90" s="3"/>
      <c r="F90" s="86">
        <f>D90*E90</f>
        <v>0</v>
      </c>
      <c r="G90" s="4"/>
    </row>
    <row r="91" spans="1:7" s="22" customFormat="1" ht="20.100000000000001" customHeight="1">
      <c r="A91" s="44"/>
      <c r="B91" s="67" t="s">
        <v>77</v>
      </c>
      <c r="C91" s="50" t="s">
        <v>63</v>
      </c>
      <c r="D91" s="50" t="s">
        <v>75</v>
      </c>
      <c r="E91" s="50"/>
      <c r="F91" s="87"/>
      <c r="G91" s="87"/>
    </row>
    <row r="92" spans="1:7" s="22" customFormat="1" ht="37.5">
      <c r="A92" s="44"/>
      <c r="B92" s="35" t="s">
        <v>72</v>
      </c>
      <c r="C92" s="3"/>
      <c r="D92" s="66">
        <f>70/100*D90</f>
        <v>10.5</v>
      </c>
      <c r="E92" s="3"/>
      <c r="F92" s="86">
        <f>IF(C92&gt;0,D92/C92*E92,0)</f>
        <v>0</v>
      </c>
      <c r="G92" s="4"/>
    </row>
    <row r="93" spans="1:7" s="22" customFormat="1" ht="23.25" customHeight="1">
      <c r="A93" s="44"/>
      <c r="B93" s="4" t="s">
        <v>73</v>
      </c>
      <c r="C93" s="50" t="s">
        <v>63</v>
      </c>
      <c r="D93" s="50" t="s">
        <v>75</v>
      </c>
      <c r="E93" s="50"/>
      <c r="F93" s="87"/>
      <c r="G93" s="87"/>
    </row>
    <row r="94" spans="1:7" s="22" customFormat="1" ht="23.25" customHeight="1">
      <c r="A94" s="44"/>
      <c r="B94" s="63">
        <v>30</v>
      </c>
      <c r="C94" s="3"/>
      <c r="D94" s="65">
        <f>B94/100*$D$90</f>
        <v>4.5</v>
      </c>
      <c r="E94" s="3"/>
      <c r="F94" s="86">
        <f>IF(C94&gt;0,D94/C94*E94,0)</f>
        <v>0</v>
      </c>
      <c r="G94" s="4"/>
    </row>
    <row r="95" spans="1:7" s="22" customFormat="1" ht="23.25" customHeight="1">
      <c r="A95" s="44"/>
      <c r="B95" s="63">
        <v>30</v>
      </c>
      <c r="C95" s="3"/>
      <c r="D95" s="65">
        <f t="shared" ref="D95:D97" si="16">B95/100*$D$90</f>
        <v>4.5</v>
      </c>
      <c r="E95" s="3"/>
      <c r="F95" s="86">
        <f t="shared" ref="F95:F97" si="17">IF(C95&gt;0,D95/C95*E95,0)</f>
        <v>0</v>
      </c>
      <c r="G95" s="4"/>
    </row>
    <row r="96" spans="1:7" s="22" customFormat="1" ht="23.25" customHeight="1">
      <c r="A96" s="44"/>
      <c r="B96" s="63">
        <v>30</v>
      </c>
      <c r="C96" s="3"/>
      <c r="D96" s="65">
        <f t="shared" si="16"/>
        <v>4.5</v>
      </c>
      <c r="E96" s="3"/>
      <c r="F96" s="86">
        <f t="shared" si="17"/>
        <v>0</v>
      </c>
      <c r="G96" s="4"/>
    </row>
    <row r="97" spans="1:7" s="22" customFormat="1" ht="23.25" customHeight="1">
      <c r="A97" s="44"/>
      <c r="B97" s="63">
        <v>30</v>
      </c>
      <c r="C97" s="3"/>
      <c r="D97" s="65">
        <f t="shared" si="16"/>
        <v>4.5</v>
      </c>
      <c r="E97" s="3"/>
      <c r="F97" s="86">
        <f t="shared" si="17"/>
        <v>0</v>
      </c>
      <c r="G97" s="4"/>
    </row>
    <row r="98" spans="1:7" s="22" customFormat="1" ht="45.75" customHeight="1">
      <c r="A98" s="72" t="s">
        <v>35</v>
      </c>
      <c r="B98" s="72" t="s">
        <v>34</v>
      </c>
      <c r="C98" s="159" t="s">
        <v>127</v>
      </c>
      <c r="D98" s="159"/>
      <c r="E98" s="72" t="s">
        <v>125</v>
      </c>
      <c r="F98" s="88" t="s">
        <v>126</v>
      </c>
      <c r="G98" s="85" t="s">
        <v>183</v>
      </c>
    </row>
    <row r="99" spans="1:7" s="22" customFormat="1" ht="59.25" customHeight="1">
      <c r="A99" s="50" t="s">
        <v>25</v>
      </c>
      <c r="B99" s="153" t="s">
        <v>137</v>
      </c>
      <c r="C99" s="154"/>
      <c r="D99" s="155"/>
      <c r="E99" s="5"/>
      <c r="F99" s="87"/>
      <c r="G99" s="87"/>
    </row>
    <row r="100" spans="1:7" s="22" customFormat="1" ht="20.100000000000001" customHeight="1">
      <c r="A100" s="44"/>
      <c r="B100" s="187" t="s">
        <v>142</v>
      </c>
      <c r="C100" s="188"/>
      <c r="D100" s="189"/>
      <c r="E100" s="45"/>
      <c r="F100" s="92"/>
      <c r="G100" s="92"/>
    </row>
    <row r="101" spans="1:7" s="22" customFormat="1" ht="20.100000000000001" customHeight="1">
      <c r="A101" s="44"/>
      <c r="B101" s="25" t="s">
        <v>76</v>
      </c>
      <c r="C101" s="50" t="s">
        <v>144</v>
      </c>
      <c r="D101" s="66">
        <v>10</v>
      </c>
      <c r="E101" s="3"/>
      <c r="F101" s="86">
        <f>D101*E101</f>
        <v>0</v>
      </c>
      <c r="G101" s="4"/>
    </row>
    <row r="102" spans="1:7" s="22" customFormat="1" ht="20.100000000000001" customHeight="1">
      <c r="A102" s="44"/>
      <c r="B102" s="67" t="s">
        <v>77</v>
      </c>
      <c r="C102" s="50" t="s">
        <v>63</v>
      </c>
      <c r="D102" s="50" t="s">
        <v>136</v>
      </c>
      <c r="E102" s="50"/>
      <c r="F102" s="87"/>
      <c r="G102" s="87"/>
    </row>
    <row r="103" spans="1:7" s="22" customFormat="1" ht="37.5">
      <c r="A103" s="44"/>
      <c r="B103" s="35" t="s">
        <v>72</v>
      </c>
      <c r="C103" s="3"/>
      <c r="D103" s="66">
        <f>70/100*D101</f>
        <v>7</v>
      </c>
      <c r="E103" s="3"/>
      <c r="F103" s="86">
        <f>IF(C103&gt;0,D103/C103*E103,0)</f>
        <v>0</v>
      </c>
      <c r="G103" s="4"/>
    </row>
    <row r="104" spans="1:7" s="22" customFormat="1" ht="23.25" customHeight="1">
      <c r="A104" s="44"/>
      <c r="B104" s="4" t="s">
        <v>73</v>
      </c>
      <c r="C104" s="50" t="s">
        <v>63</v>
      </c>
      <c r="D104" s="50" t="s">
        <v>136</v>
      </c>
      <c r="E104" s="50"/>
      <c r="F104" s="87"/>
      <c r="G104" s="87"/>
    </row>
    <row r="105" spans="1:7" s="22" customFormat="1" ht="23.25" customHeight="1">
      <c r="A105" s="44"/>
      <c r="B105" s="63">
        <v>30</v>
      </c>
      <c r="C105" s="3"/>
      <c r="D105" s="65">
        <f>B105/100*$D$101</f>
        <v>3</v>
      </c>
      <c r="E105" s="3"/>
      <c r="F105" s="86">
        <f>IF(C105&gt;0,D105/C105*E105,0)</f>
        <v>0</v>
      </c>
      <c r="G105" s="4"/>
    </row>
    <row r="106" spans="1:7" s="22" customFormat="1" ht="23.25" customHeight="1">
      <c r="A106" s="44"/>
      <c r="B106" s="63">
        <v>30</v>
      </c>
      <c r="C106" s="3"/>
      <c r="D106" s="65">
        <f t="shared" ref="D106:D108" si="18">B106/100*$D$101</f>
        <v>3</v>
      </c>
      <c r="E106" s="3"/>
      <c r="F106" s="86">
        <f t="shared" ref="F106:F108" si="19">IF(C106&gt;0,D106/C106*E106,0)</f>
        <v>0</v>
      </c>
      <c r="G106" s="4"/>
    </row>
    <row r="107" spans="1:7" s="22" customFormat="1" ht="23.25" customHeight="1">
      <c r="A107" s="44"/>
      <c r="B107" s="63">
        <v>30</v>
      </c>
      <c r="C107" s="3"/>
      <c r="D107" s="65">
        <f t="shared" si="18"/>
        <v>3</v>
      </c>
      <c r="E107" s="3"/>
      <c r="F107" s="86">
        <f t="shared" si="19"/>
        <v>0</v>
      </c>
      <c r="G107" s="4"/>
    </row>
    <row r="108" spans="1:7" s="22" customFormat="1" ht="23.25" customHeight="1">
      <c r="A108" s="44"/>
      <c r="B108" s="63">
        <v>30</v>
      </c>
      <c r="C108" s="3"/>
      <c r="D108" s="65">
        <f t="shared" si="18"/>
        <v>3</v>
      </c>
      <c r="E108" s="3"/>
      <c r="F108" s="86">
        <f t="shared" si="19"/>
        <v>0</v>
      </c>
      <c r="G108" s="4"/>
    </row>
    <row r="109" spans="1:7" s="22" customFormat="1" ht="20.100000000000001" customHeight="1">
      <c r="A109" s="44"/>
      <c r="B109" s="187" t="s">
        <v>143</v>
      </c>
      <c r="C109" s="188"/>
      <c r="D109" s="189"/>
      <c r="E109" s="45"/>
      <c r="F109" s="92"/>
      <c r="G109" s="92"/>
    </row>
    <row r="110" spans="1:7" s="22" customFormat="1" ht="20.100000000000001" customHeight="1">
      <c r="A110" s="44"/>
      <c r="B110" s="25" t="s">
        <v>76</v>
      </c>
      <c r="C110" s="50" t="s">
        <v>144</v>
      </c>
      <c r="D110" s="66">
        <v>5</v>
      </c>
      <c r="E110" s="3"/>
      <c r="F110" s="86">
        <f>D110*E110</f>
        <v>0</v>
      </c>
      <c r="G110" s="4"/>
    </row>
    <row r="111" spans="1:7" s="22" customFormat="1" ht="20.100000000000001" customHeight="1">
      <c r="A111" s="44"/>
      <c r="B111" s="67" t="s">
        <v>77</v>
      </c>
      <c r="C111" s="50" t="s">
        <v>63</v>
      </c>
      <c r="D111" s="50" t="s">
        <v>136</v>
      </c>
      <c r="E111" s="50"/>
      <c r="F111" s="87"/>
      <c r="G111" s="87"/>
    </row>
    <row r="112" spans="1:7" s="22" customFormat="1" ht="37.5">
      <c r="A112" s="44"/>
      <c r="B112" s="35" t="s">
        <v>72</v>
      </c>
      <c r="C112" s="3"/>
      <c r="D112" s="66">
        <f>70/100*D110</f>
        <v>3.5</v>
      </c>
      <c r="E112" s="3"/>
      <c r="F112" s="86">
        <f>IF(C112&gt;0,D112/C112*E112,0)</f>
        <v>0</v>
      </c>
      <c r="G112" s="4"/>
    </row>
    <row r="113" spans="1:7" s="22" customFormat="1" ht="23.25" customHeight="1">
      <c r="A113" s="44"/>
      <c r="B113" s="4" t="s">
        <v>73</v>
      </c>
      <c r="C113" s="50" t="s">
        <v>63</v>
      </c>
      <c r="D113" s="50" t="s">
        <v>136</v>
      </c>
      <c r="E113" s="50"/>
      <c r="F113" s="87"/>
      <c r="G113" s="87"/>
    </row>
    <row r="114" spans="1:7" s="22" customFormat="1" ht="23.25" customHeight="1">
      <c r="A114" s="44"/>
      <c r="B114" s="63">
        <v>30</v>
      </c>
      <c r="C114" s="3"/>
      <c r="D114" s="65">
        <f>B114/100*$D$110</f>
        <v>1.5</v>
      </c>
      <c r="E114" s="3"/>
      <c r="F114" s="86">
        <f>IF(C114&gt;0,D114/C114*E114,0)</f>
        <v>0</v>
      </c>
      <c r="G114" s="4"/>
    </row>
    <row r="115" spans="1:7" s="22" customFormat="1" ht="23.25" customHeight="1">
      <c r="A115" s="44"/>
      <c r="B115" s="63">
        <v>30</v>
      </c>
      <c r="C115" s="3"/>
      <c r="D115" s="65">
        <f t="shared" ref="D115:D117" si="20">B115/100*$D$110</f>
        <v>1.5</v>
      </c>
      <c r="E115" s="3"/>
      <c r="F115" s="86">
        <f t="shared" ref="F115:F117" si="21">IF(C115&gt;0,D115/C115*E115,0)</f>
        <v>0</v>
      </c>
      <c r="G115" s="4"/>
    </row>
    <row r="116" spans="1:7" s="22" customFormat="1" ht="23.25" customHeight="1">
      <c r="A116" s="44"/>
      <c r="B116" s="63">
        <v>30</v>
      </c>
      <c r="C116" s="3"/>
      <c r="D116" s="65">
        <f t="shared" si="20"/>
        <v>1.5</v>
      </c>
      <c r="E116" s="3"/>
      <c r="F116" s="86">
        <f t="shared" si="21"/>
        <v>0</v>
      </c>
      <c r="G116" s="4"/>
    </row>
    <row r="117" spans="1:7" s="22" customFormat="1" ht="23.25" customHeight="1">
      <c r="A117" s="44"/>
      <c r="B117" s="63">
        <v>30</v>
      </c>
      <c r="C117" s="3"/>
      <c r="D117" s="65">
        <f t="shared" si="20"/>
        <v>1.5</v>
      </c>
      <c r="E117" s="3"/>
      <c r="F117" s="86">
        <f t="shared" si="21"/>
        <v>0</v>
      </c>
      <c r="G117" s="4"/>
    </row>
    <row r="118" spans="1:7" s="22" customFormat="1" ht="26.25" customHeight="1">
      <c r="A118" s="24"/>
      <c r="B118" s="4"/>
      <c r="C118" s="180" t="s">
        <v>8</v>
      </c>
      <c r="D118" s="180"/>
      <c r="E118" s="6">
        <f>SUM($E$72:$E$117)</f>
        <v>0</v>
      </c>
      <c r="F118" s="93">
        <f>SUM($F$72:$F$117)</f>
        <v>0</v>
      </c>
      <c r="G118" s="4"/>
    </row>
    <row r="119" spans="1:7" s="22" customFormat="1" ht="27" customHeight="1">
      <c r="A119" s="26" t="s">
        <v>39</v>
      </c>
      <c r="B119" s="168" t="s">
        <v>57</v>
      </c>
      <c r="C119" s="168"/>
      <c r="D119" s="168"/>
      <c r="E119" s="9"/>
      <c r="F119" s="94"/>
      <c r="G119" s="94"/>
    </row>
    <row r="120" spans="1:7" s="22" customFormat="1" ht="35.25" customHeight="1">
      <c r="A120" s="27" t="s">
        <v>22</v>
      </c>
      <c r="B120" s="175" t="s">
        <v>59</v>
      </c>
      <c r="C120" s="176"/>
      <c r="D120" s="177"/>
      <c r="E120" s="12"/>
      <c r="F120" s="83"/>
      <c r="G120" s="87"/>
    </row>
    <row r="121" spans="1:7" s="22" customFormat="1">
      <c r="A121" s="28" t="s">
        <v>44</v>
      </c>
      <c r="B121" s="172" t="s">
        <v>78</v>
      </c>
      <c r="C121" s="173"/>
      <c r="D121" s="174"/>
      <c r="E121" s="7"/>
      <c r="F121" s="82"/>
      <c r="G121" s="82"/>
    </row>
    <row r="122" spans="1:7" s="22" customFormat="1" ht="57.75" customHeight="1">
      <c r="A122" s="29"/>
      <c r="B122" s="30" t="s">
        <v>79</v>
      </c>
      <c r="C122" s="137" t="s">
        <v>26</v>
      </c>
      <c r="D122" s="137"/>
      <c r="E122" s="3"/>
      <c r="F122" s="86">
        <f>20*E122</f>
        <v>0</v>
      </c>
      <c r="G122" s="4"/>
    </row>
    <row r="123" spans="1:7" s="22" customFormat="1" ht="75">
      <c r="A123" s="29"/>
      <c r="B123" s="30" t="s">
        <v>80</v>
      </c>
      <c r="C123" s="137" t="s">
        <v>26</v>
      </c>
      <c r="D123" s="137"/>
      <c r="E123" s="3"/>
      <c r="F123" s="86">
        <f>20*E123</f>
        <v>0</v>
      </c>
      <c r="G123" s="4"/>
    </row>
    <row r="124" spans="1:7" s="22" customFormat="1" ht="27" customHeight="1">
      <c r="A124" s="8" t="s">
        <v>45</v>
      </c>
      <c r="B124" s="172" t="s">
        <v>78</v>
      </c>
      <c r="C124" s="173"/>
      <c r="D124" s="174"/>
      <c r="E124" s="5"/>
      <c r="F124" s="109"/>
      <c r="G124" s="2"/>
    </row>
    <row r="125" spans="1:7" s="22" customFormat="1" ht="60" customHeight="1">
      <c r="A125" s="29"/>
      <c r="B125" s="30" t="s">
        <v>85</v>
      </c>
      <c r="C125" s="137" t="s">
        <v>27</v>
      </c>
      <c r="D125" s="137"/>
      <c r="E125" s="3"/>
      <c r="F125" s="86">
        <f>15*E125</f>
        <v>0</v>
      </c>
      <c r="G125" s="4"/>
    </row>
    <row r="126" spans="1:7" s="22" customFormat="1" ht="81" customHeight="1">
      <c r="A126" s="29"/>
      <c r="B126" s="30" t="s">
        <v>84</v>
      </c>
      <c r="C126" s="137" t="s">
        <v>27</v>
      </c>
      <c r="D126" s="137"/>
      <c r="E126" s="3"/>
      <c r="F126" s="86">
        <f>15*E126</f>
        <v>0</v>
      </c>
      <c r="G126" s="4"/>
    </row>
    <row r="127" spans="1:7" s="22" customFormat="1" ht="26.25" customHeight="1">
      <c r="A127" s="8" t="s">
        <v>46</v>
      </c>
      <c r="B127" s="172" t="s">
        <v>81</v>
      </c>
      <c r="C127" s="173"/>
      <c r="D127" s="174"/>
      <c r="E127" s="5"/>
      <c r="F127" s="109"/>
      <c r="G127" s="2"/>
    </row>
    <row r="128" spans="1:7" s="22" customFormat="1" ht="66.75" customHeight="1">
      <c r="A128" s="8"/>
      <c r="B128" s="30" t="s">
        <v>83</v>
      </c>
      <c r="C128" s="137" t="s">
        <v>28</v>
      </c>
      <c r="D128" s="137"/>
      <c r="E128" s="3"/>
      <c r="F128" s="86">
        <f>10*E128</f>
        <v>0</v>
      </c>
      <c r="G128" s="4"/>
    </row>
    <row r="129" spans="1:7" s="22" customFormat="1" ht="82.5" customHeight="1">
      <c r="A129" s="29"/>
      <c r="B129" s="30" t="s">
        <v>82</v>
      </c>
      <c r="C129" s="137" t="s">
        <v>28</v>
      </c>
      <c r="D129" s="137"/>
      <c r="E129" s="3"/>
      <c r="F129" s="86">
        <f>10*E129</f>
        <v>0</v>
      </c>
      <c r="G129" s="4"/>
    </row>
    <row r="130" spans="1:7" s="22" customFormat="1">
      <c r="A130" s="27" t="s">
        <v>23</v>
      </c>
      <c r="B130" s="7" t="s">
        <v>11</v>
      </c>
      <c r="C130" s="198"/>
      <c r="D130" s="198"/>
      <c r="E130" s="7"/>
      <c r="F130" s="82"/>
      <c r="G130" s="2"/>
    </row>
    <row r="131" spans="1:7" s="22" customFormat="1">
      <c r="A131" s="29" t="s">
        <v>45</v>
      </c>
      <c r="B131" s="31" t="s">
        <v>48</v>
      </c>
      <c r="C131" s="137" t="s">
        <v>32</v>
      </c>
      <c r="D131" s="137"/>
      <c r="E131" s="3"/>
      <c r="F131" s="95">
        <f>E131/10*10</f>
        <v>0</v>
      </c>
      <c r="G131" s="4"/>
    </row>
    <row r="132" spans="1:7" s="22" customFormat="1">
      <c r="A132" s="29" t="s">
        <v>44</v>
      </c>
      <c r="B132" s="31" t="s">
        <v>47</v>
      </c>
      <c r="C132" s="137" t="s">
        <v>31</v>
      </c>
      <c r="D132" s="137"/>
      <c r="E132" s="3"/>
      <c r="F132" s="95">
        <f>E132/2*10</f>
        <v>0</v>
      </c>
      <c r="G132" s="4"/>
    </row>
    <row r="133" spans="1:7" s="22" customFormat="1" ht="24" customHeight="1">
      <c r="A133" s="27" t="s">
        <v>6</v>
      </c>
      <c r="B133" s="32" t="s">
        <v>108</v>
      </c>
      <c r="C133" s="198"/>
      <c r="D133" s="198"/>
      <c r="E133" s="7"/>
      <c r="F133" s="96"/>
      <c r="G133" s="2"/>
    </row>
    <row r="134" spans="1:7" ht="32.25" customHeight="1">
      <c r="A134" s="8"/>
      <c r="B134" s="33" t="s">
        <v>107</v>
      </c>
      <c r="C134" s="198"/>
      <c r="D134" s="198"/>
      <c r="E134" s="7"/>
      <c r="F134" s="96"/>
      <c r="G134" s="110"/>
    </row>
    <row r="135" spans="1:7" ht="48" customHeight="1">
      <c r="A135" s="29"/>
      <c r="B135" s="30" t="s">
        <v>86</v>
      </c>
      <c r="C135" s="137" t="s">
        <v>13</v>
      </c>
      <c r="D135" s="137"/>
      <c r="E135" s="3">
        <v>0</v>
      </c>
      <c r="F135" s="86">
        <f>50*E135</f>
        <v>0</v>
      </c>
      <c r="G135" s="107"/>
    </row>
    <row r="136" spans="1:7" ht="45" customHeight="1">
      <c r="A136" s="29"/>
      <c r="B136" s="30" t="s">
        <v>87</v>
      </c>
      <c r="C136" s="137" t="s">
        <v>12</v>
      </c>
      <c r="D136" s="137"/>
      <c r="E136" s="3">
        <v>0</v>
      </c>
      <c r="F136" s="86">
        <f>30*E136</f>
        <v>0</v>
      </c>
      <c r="G136" s="107"/>
    </row>
    <row r="137" spans="1:7" s="22" customFormat="1" ht="45.75" customHeight="1">
      <c r="A137" s="72" t="s">
        <v>35</v>
      </c>
      <c r="B137" s="72" t="s">
        <v>34</v>
      </c>
      <c r="C137" s="159" t="s">
        <v>127</v>
      </c>
      <c r="D137" s="159"/>
      <c r="E137" s="72" t="s">
        <v>125</v>
      </c>
      <c r="F137" s="88" t="s">
        <v>126</v>
      </c>
      <c r="G137" s="85" t="s">
        <v>183</v>
      </c>
    </row>
    <row r="138" spans="1:7" ht="28.5" customHeight="1">
      <c r="A138" s="8"/>
      <c r="B138" s="33" t="s">
        <v>109</v>
      </c>
      <c r="C138" s="198"/>
      <c r="D138" s="198"/>
      <c r="E138" s="7"/>
      <c r="F138" s="96"/>
      <c r="G138" s="110"/>
    </row>
    <row r="139" spans="1:7" ht="37.5">
      <c r="A139" s="29"/>
      <c r="B139" s="30" t="s">
        <v>110</v>
      </c>
      <c r="C139" s="137" t="s">
        <v>12</v>
      </c>
      <c r="D139" s="137"/>
      <c r="E139" s="3"/>
      <c r="F139" s="86">
        <f>30*E139</f>
        <v>0</v>
      </c>
      <c r="G139" s="107"/>
    </row>
    <row r="140" spans="1:7" ht="30.75" customHeight="1">
      <c r="A140" s="29"/>
      <c r="B140" s="30" t="s">
        <v>101</v>
      </c>
      <c r="C140" s="137" t="s">
        <v>104</v>
      </c>
      <c r="D140" s="137"/>
      <c r="E140" s="3"/>
      <c r="F140" s="86">
        <f>20*E140</f>
        <v>0</v>
      </c>
      <c r="G140" s="107"/>
    </row>
    <row r="141" spans="1:7" s="34" customFormat="1" ht="30.75" customHeight="1">
      <c r="A141" s="29"/>
      <c r="B141" s="30" t="s">
        <v>102</v>
      </c>
      <c r="C141" s="137" t="s">
        <v>105</v>
      </c>
      <c r="D141" s="137"/>
      <c r="E141" s="3"/>
      <c r="F141" s="86">
        <f>10*E141</f>
        <v>0</v>
      </c>
      <c r="G141" s="108"/>
    </row>
    <row r="142" spans="1:7" s="34" customFormat="1" ht="30.75" customHeight="1">
      <c r="A142" s="29"/>
      <c r="B142" s="30" t="s">
        <v>103</v>
      </c>
      <c r="C142" s="137" t="s">
        <v>106</v>
      </c>
      <c r="D142" s="137"/>
      <c r="E142" s="3"/>
      <c r="F142" s="86">
        <f>5*E142</f>
        <v>0</v>
      </c>
      <c r="G142" s="108"/>
    </row>
    <row r="143" spans="1:7" ht="30.75" customHeight="1">
      <c r="A143" s="29"/>
      <c r="B143" s="4"/>
      <c r="C143" s="180" t="s">
        <v>14</v>
      </c>
      <c r="D143" s="180"/>
      <c r="E143" s="6"/>
      <c r="F143" s="93">
        <f>SUM($F$122:$F$142)</f>
        <v>0</v>
      </c>
      <c r="G143" s="107"/>
    </row>
    <row r="144" spans="1:7" ht="3" customHeight="1">
      <c r="A144" s="29"/>
      <c r="B144" s="4"/>
      <c r="C144" s="206"/>
      <c r="D144" s="206"/>
      <c r="E144" s="8"/>
      <c r="F144" s="97"/>
      <c r="G144" s="107"/>
    </row>
    <row r="145" spans="1:7" ht="27" customHeight="1">
      <c r="A145" s="26" t="s">
        <v>38</v>
      </c>
      <c r="B145" s="168" t="s">
        <v>180</v>
      </c>
      <c r="C145" s="168"/>
      <c r="D145" s="168"/>
      <c r="E145" s="9"/>
      <c r="F145" s="94"/>
      <c r="G145" s="107"/>
    </row>
    <row r="146" spans="1:7" ht="35.25" customHeight="1">
      <c r="A146" s="29"/>
      <c r="B146" s="30" t="s">
        <v>92</v>
      </c>
      <c r="C146" s="137" t="s">
        <v>88</v>
      </c>
      <c r="D146" s="137"/>
      <c r="E146" s="3"/>
      <c r="F146" s="95">
        <f>5*E146</f>
        <v>0</v>
      </c>
      <c r="G146" s="107"/>
    </row>
    <row r="147" spans="1:7" ht="31.5" customHeight="1">
      <c r="A147" s="29"/>
      <c r="B147" s="30" t="s">
        <v>91</v>
      </c>
      <c r="C147" s="137" t="s">
        <v>89</v>
      </c>
      <c r="D147" s="137"/>
      <c r="E147" s="3"/>
      <c r="F147" s="86">
        <f>15*E147</f>
        <v>0</v>
      </c>
      <c r="G147" s="107"/>
    </row>
    <row r="148" spans="1:7" ht="30.75" customHeight="1">
      <c r="A148" s="29"/>
      <c r="B148" s="30" t="s">
        <v>58</v>
      </c>
      <c r="C148" s="137" t="s">
        <v>90</v>
      </c>
      <c r="D148" s="137"/>
      <c r="E148" s="3"/>
      <c r="F148" s="86">
        <f>10*E148</f>
        <v>0</v>
      </c>
      <c r="G148" s="107"/>
    </row>
    <row r="149" spans="1:7" ht="27" customHeight="1">
      <c r="A149" s="29"/>
      <c r="B149" s="4"/>
      <c r="C149" s="180" t="s">
        <v>29</v>
      </c>
      <c r="D149" s="180"/>
      <c r="E149" s="6">
        <f>SUM(E146, E147:E148)</f>
        <v>0</v>
      </c>
      <c r="F149" s="93">
        <f>SUM($F$146, $F$147:$F$148)</f>
        <v>0</v>
      </c>
      <c r="G149" s="107"/>
    </row>
    <row r="150" spans="1:7" ht="3" customHeight="1">
      <c r="A150" s="24"/>
      <c r="B150" s="4"/>
      <c r="C150" s="178"/>
      <c r="D150" s="178"/>
      <c r="E150" s="4"/>
      <c r="F150" s="98"/>
      <c r="G150" s="107"/>
    </row>
    <row r="151" spans="1:7" ht="32.25" customHeight="1">
      <c r="A151" s="21" t="s">
        <v>37</v>
      </c>
      <c r="B151" s="160" t="s">
        <v>93</v>
      </c>
      <c r="C151" s="160"/>
      <c r="D151" s="160"/>
      <c r="E151" s="1"/>
      <c r="F151" s="99"/>
      <c r="G151" s="107"/>
    </row>
    <row r="152" spans="1:7" ht="35.25" customHeight="1">
      <c r="A152" s="23" t="s">
        <v>22</v>
      </c>
      <c r="B152" s="156" t="s">
        <v>94</v>
      </c>
      <c r="C152" s="156"/>
      <c r="D152" s="156"/>
      <c r="E152" s="2"/>
      <c r="F152" s="100"/>
      <c r="G152" s="100"/>
    </row>
    <row r="153" spans="1:7" ht="43.5" customHeight="1">
      <c r="A153" s="24"/>
      <c r="B153" s="35" t="s">
        <v>95</v>
      </c>
      <c r="C153" s="179" t="s">
        <v>97</v>
      </c>
      <c r="D153" s="179"/>
      <c r="E153" s="3"/>
      <c r="F153" s="86">
        <f>15*E153</f>
        <v>0</v>
      </c>
      <c r="G153" s="107"/>
    </row>
    <row r="154" spans="1:7" ht="43.5" customHeight="1">
      <c r="A154" s="24"/>
      <c r="B154" s="35" t="s">
        <v>96</v>
      </c>
      <c r="C154" s="179" t="s">
        <v>98</v>
      </c>
      <c r="D154" s="179"/>
      <c r="E154" s="3"/>
      <c r="F154" s="86">
        <f>10*E154</f>
        <v>0</v>
      </c>
      <c r="G154" s="107"/>
    </row>
    <row r="155" spans="1:7" ht="43.5" customHeight="1">
      <c r="A155" s="24"/>
      <c r="B155" s="35" t="s">
        <v>99</v>
      </c>
      <c r="C155" s="179" t="s">
        <v>100</v>
      </c>
      <c r="D155" s="179"/>
      <c r="E155" s="3"/>
      <c r="F155" s="86">
        <f>5*E155</f>
        <v>0</v>
      </c>
      <c r="G155" s="107"/>
    </row>
    <row r="156" spans="1:7" ht="42" customHeight="1">
      <c r="A156" s="29"/>
      <c r="B156" s="81"/>
      <c r="C156" s="180" t="s">
        <v>120</v>
      </c>
      <c r="D156" s="180"/>
      <c r="E156" s="6"/>
      <c r="F156" s="93">
        <f>SUM(F153:F155)</f>
        <v>0</v>
      </c>
      <c r="G156" s="107"/>
    </row>
    <row r="157" spans="1:7" ht="45" customHeight="1">
      <c r="A157" s="23" t="s">
        <v>5</v>
      </c>
      <c r="B157" s="156" t="s">
        <v>111</v>
      </c>
      <c r="C157" s="156"/>
      <c r="D157" s="156"/>
      <c r="E157" s="2"/>
      <c r="F157" s="100"/>
      <c r="G157" s="100"/>
    </row>
    <row r="158" spans="1:7" ht="38.25" customHeight="1">
      <c r="A158" s="36" t="s">
        <v>116</v>
      </c>
      <c r="B158" s="156" t="s">
        <v>112</v>
      </c>
      <c r="C158" s="156"/>
      <c r="D158" s="156"/>
      <c r="E158" s="2"/>
      <c r="F158" s="100"/>
      <c r="G158" s="100"/>
    </row>
    <row r="159" spans="1:7" ht="37.5" customHeight="1">
      <c r="A159" s="24"/>
      <c r="B159" s="4" t="s">
        <v>16</v>
      </c>
      <c r="C159" s="178" t="s">
        <v>113</v>
      </c>
      <c r="D159" s="178"/>
      <c r="E159" s="3"/>
      <c r="F159" s="86">
        <f>5*E159</f>
        <v>0</v>
      </c>
      <c r="G159" s="107"/>
    </row>
    <row r="160" spans="1:7" ht="37.5" customHeight="1">
      <c r="A160" s="24"/>
      <c r="B160" s="4" t="s">
        <v>17</v>
      </c>
      <c r="C160" s="178" t="s">
        <v>19</v>
      </c>
      <c r="D160" s="178"/>
      <c r="E160" s="3"/>
      <c r="F160" s="86">
        <f>3*E160</f>
        <v>0</v>
      </c>
      <c r="G160" s="107"/>
    </row>
    <row r="161" spans="1:7" ht="37.5" customHeight="1">
      <c r="A161" s="24"/>
      <c r="B161" s="4" t="s">
        <v>115</v>
      </c>
      <c r="C161" s="178" t="s">
        <v>114</v>
      </c>
      <c r="D161" s="178"/>
      <c r="E161" s="3"/>
      <c r="F161" s="86">
        <f>2*E161</f>
        <v>0</v>
      </c>
      <c r="G161" s="107"/>
    </row>
    <row r="162" spans="1:7" ht="37.5" customHeight="1">
      <c r="A162" s="36" t="s">
        <v>117</v>
      </c>
      <c r="B162" s="156" t="s">
        <v>118</v>
      </c>
      <c r="C162" s="156"/>
      <c r="D162" s="156"/>
      <c r="E162" s="2"/>
      <c r="F162" s="100"/>
      <c r="G162" s="100"/>
    </row>
    <row r="163" spans="1:7" ht="37.5" customHeight="1">
      <c r="A163" s="24"/>
      <c r="B163" s="4" t="s">
        <v>16</v>
      </c>
      <c r="C163" s="178" t="s">
        <v>119</v>
      </c>
      <c r="D163" s="178"/>
      <c r="E163" s="3"/>
      <c r="F163" s="86">
        <f>7*E163</f>
        <v>0</v>
      </c>
      <c r="G163" s="107"/>
    </row>
    <row r="164" spans="1:7" ht="37.5" customHeight="1">
      <c r="A164" s="24"/>
      <c r="B164" s="4" t="s">
        <v>17</v>
      </c>
      <c r="C164" s="178" t="s">
        <v>18</v>
      </c>
      <c r="D164" s="178"/>
      <c r="E164" s="3"/>
      <c r="F164" s="86">
        <f>5*E164</f>
        <v>0</v>
      </c>
      <c r="G164" s="107"/>
    </row>
    <row r="165" spans="1:7" ht="37.5" customHeight="1">
      <c r="A165" s="24"/>
      <c r="B165" s="4" t="s">
        <v>115</v>
      </c>
      <c r="C165" s="178" t="s">
        <v>19</v>
      </c>
      <c r="D165" s="178"/>
      <c r="E165" s="3"/>
      <c r="F165" s="86">
        <f>3*E165</f>
        <v>0</v>
      </c>
      <c r="G165" s="107"/>
    </row>
    <row r="166" spans="1:7" ht="65.25" customHeight="1">
      <c r="A166" s="79"/>
      <c r="B166" s="203" t="s">
        <v>176</v>
      </c>
      <c r="C166" s="204"/>
      <c r="D166" s="205"/>
      <c r="E166" s="80">
        <f>SUM($F$163:$F$165)</f>
        <v>0</v>
      </c>
      <c r="F166" s="101">
        <f>IF(SUM($F$159:$F$165)&gt;60,60,E166)</f>
        <v>0</v>
      </c>
      <c r="G166" s="107"/>
    </row>
    <row r="167" spans="1:7" ht="51.75" customHeight="1">
      <c r="A167" s="79"/>
      <c r="B167" s="203" t="s">
        <v>178</v>
      </c>
      <c r="C167" s="204"/>
      <c r="D167" s="205"/>
      <c r="E167" s="80">
        <f>SUM($F$163:$F$165)</f>
        <v>0</v>
      </c>
      <c r="F167" s="101">
        <f>IF(SUM($F$159:$F$165)&gt;80,80,E167)</f>
        <v>0</v>
      </c>
      <c r="G167" s="107"/>
    </row>
    <row r="168" spans="1:7" ht="29.25" customHeight="1">
      <c r="A168" s="21" t="s">
        <v>130</v>
      </c>
      <c r="B168" s="160" t="s">
        <v>131</v>
      </c>
      <c r="C168" s="160"/>
      <c r="D168" s="160"/>
      <c r="E168" s="1"/>
      <c r="F168" s="99"/>
      <c r="G168" s="107"/>
    </row>
    <row r="169" spans="1:7" ht="35.25" customHeight="1">
      <c r="A169" s="39"/>
      <c r="B169" s="74" t="s">
        <v>133</v>
      </c>
      <c r="C169" s="179" t="s">
        <v>132</v>
      </c>
      <c r="D169" s="179"/>
      <c r="E169" s="3"/>
      <c r="F169" s="86">
        <f>10*E169</f>
        <v>0</v>
      </c>
      <c r="G169" s="107"/>
    </row>
    <row r="170" spans="1:7" ht="69" customHeight="1">
      <c r="A170" s="79"/>
      <c r="B170" s="193" t="s">
        <v>175</v>
      </c>
      <c r="C170" s="194"/>
      <c r="D170" s="195"/>
      <c r="E170" s="20" t="s">
        <v>122</v>
      </c>
      <c r="F170" s="102">
        <f>SUM($F$68+$F$118+$F$143+$F$149+$F$156+$F$166+$F$169)</f>
        <v>0</v>
      </c>
      <c r="G170" s="107"/>
    </row>
    <row r="171" spans="1:7" ht="69" customHeight="1">
      <c r="A171" s="79"/>
      <c r="B171" s="193" t="s">
        <v>175</v>
      </c>
      <c r="C171" s="194"/>
      <c r="D171" s="195"/>
      <c r="E171" s="20" t="s">
        <v>123</v>
      </c>
      <c r="F171" s="102">
        <f>SUM($F$68+$F$118+$F$143+$F$149+$F$156+$F$167+$F$169)</f>
        <v>0</v>
      </c>
      <c r="G171" s="107"/>
    </row>
    <row r="172" spans="1:7" ht="28.5" customHeight="1">
      <c r="A172" s="40"/>
      <c r="B172" s="41"/>
      <c r="C172" s="42"/>
      <c r="D172" s="42"/>
      <c r="E172" s="43"/>
      <c r="F172" s="103"/>
      <c r="G172" s="111"/>
    </row>
    <row r="173" spans="1:7" ht="58.5" customHeight="1">
      <c r="A173" s="181" t="s">
        <v>170</v>
      </c>
      <c r="B173" s="182"/>
      <c r="C173" s="182"/>
      <c r="D173" s="182"/>
      <c r="E173" s="182"/>
      <c r="F173" s="182"/>
      <c r="G173" s="112"/>
    </row>
    <row r="174" spans="1:7" ht="57.75" customHeight="1">
      <c r="A174" s="196" t="s">
        <v>121</v>
      </c>
      <c r="B174" s="197"/>
      <c r="C174" s="48" t="s">
        <v>122</v>
      </c>
      <c r="D174" s="48" t="s">
        <v>123</v>
      </c>
      <c r="E174" s="48" t="s">
        <v>122</v>
      </c>
      <c r="F174" s="84" t="s">
        <v>123</v>
      </c>
      <c r="G174" s="112"/>
    </row>
    <row r="175" spans="1:7" ht="57" customHeight="1">
      <c r="A175" s="199" t="s">
        <v>51</v>
      </c>
      <c r="B175" s="200"/>
      <c r="C175" s="14" t="s">
        <v>30</v>
      </c>
      <c r="D175" s="15" t="s">
        <v>30</v>
      </c>
      <c r="E175" s="14" t="s">
        <v>124</v>
      </c>
      <c r="F175" s="104" t="s">
        <v>124</v>
      </c>
      <c r="G175" s="112"/>
    </row>
    <row r="176" spans="1:7" ht="43.5" customHeight="1">
      <c r="A176" s="190" t="s">
        <v>164</v>
      </c>
      <c r="B176" s="191"/>
      <c r="C176" s="191"/>
      <c r="D176" s="191"/>
      <c r="E176" s="191"/>
      <c r="F176" s="191"/>
      <c r="G176" s="112"/>
    </row>
    <row r="177" spans="1:7" ht="43.5" customHeight="1">
      <c r="A177" s="186"/>
      <c r="B177" s="192"/>
      <c r="C177" s="118">
        <f>'CATEGORY-II'!E8</f>
        <v>0</v>
      </c>
      <c r="D177" s="119">
        <f>'CATEGORY-II'!E8</f>
        <v>0</v>
      </c>
      <c r="E177" s="14"/>
      <c r="F177" s="104"/>
      <c r="G177" s="112"/>
    </row>
    <row r="178" spans="1:7" ht="43.5" customHeight="1">
      <c r="A178" s="190" t="s">
        <v>165</v>
      </c>
      <c r="B178" s="191"/>
      <c r="C178" s="191"/>
      <c r="D178" s="191"/>
      <c r="E178" s="191"/>
      <c r="F178" s="191"/>
      <c r="G178" s="112"/>
    </row>
    <row r="179" spans="1:7" ht="43.5" customHeight="1">
      <c r="A179" s="184" t="s">
        <v>20</v>
      </c>
      <c r="B179" s="185"/>
      <c r="C179" s="120">
        <f>$F$68</f>
        <v>0</v>
      </c>
      <c r="D179" s="121">
        <f>$F$68</f>
        <v>0</v>
      </c>
      <c r="E179" s="16"/>
      <c r="F179" s="105"/>
      <c r="G179" s="112"/>
    </row>
    <row r="180" spans="1:7" ht="43.5" customHeight="1">
      <c r="A180" s="184" t="s">
        <v>9</v>
      </c>
      <c r="B180" s="185"/>
      <c r="C180" s="120">
        <f>$F$118</f>
        <v>0</v>
      </c>
      <c r="D180" s="121">
        <f>$F$118</f>
        <v>0</v>
      </c>
      <c r="E180" s="16"/>
      <c r="F180" s="105"/>
      <c r="G180" s="112"/>
    </row>
    <row r="181" spans="1:7" ht="43.5" customHeight="1">
      <c r="A181" s="184" t="s">
        <v>10</v>
      </c>
      <c r="B181" s="185"/>
      <c r="C181" s="120">
        <f>$F$143</f>
        <v>0</v>
      </c>
      <c r="D181" s="121">
        <f>$F$143</f>
        <v>0</v>
      </c>
      <c r="E181" s="16"/>
      <c r="F181" s="105"/>
      <c r="G181" s="112"/>
    </row>
    <row r="182" spans="1:7" ht="43.5" customHeight="1">
      <c r="A182" s="184" t="s">
        <v>21</v>
      </c>
      <c r="B182" s="185"/>
      <c r="C182" s="120">
        <f>$F$149</f>
        <v>0</v>
      </c>
      <c r="D182" s="121">
        <f>$F$149</f>
        <v>0</v>
      </c>
      <c r="E182" s="16"/>
      <c r="F182" s="105"/>
      <c r="G182" s="112"/>
    </row>
    <row r="183" spans="1:7" ht="43.5" customHeight="1">
      <c r="A183" s="184" t="s">
        <v>15</v>
      </c>
      <c r="B183" s="185"/>
      <c r="C183" s="120">
        <f>$F$166</f>
        <v>0</v>
      </c>
      <c r="D183" s="121">
        <f>$F$167</f>
        <v>0</v>
      </c>
      <c r="E183" s="16"/>
      <c r="F183" s="105"/>
      <c r="G183" s="112"/>
    </row>
    <row r="184" spans="1:7" ht="43.5" customHeight="1">
      <c r="A184" s="184" t="s">
        <v>177</v>
      </c>
      <c r="B184" s="185"/>
      <c r="C184" s="120">
        <f>$F$169</f>
        <v>0</v>
      </c>
      <c r="D184" s="121">
        <f>$F$169</f>
        <v>0</v>
      </c>
      <c r="E184" s="16"/>
      <c r="F184" s="105"/>
      <c r="G184" s="112"/>
    </row>
    <row r="185" spans="1:7" ht="72.75" customHeight="1">
      <c r="A185" s="186" t="s">
        <v>174</v>
      </c>
      <c r="B185" s="185"/>
      <c r="C185" s="122">
        <f>SUM($C$177,$C$179:$C$184)</f>
        <v>0</v>
      </c>
      <c r="D185" s="123">
        <f>SUM($D$177,$D$179:$D$184)</f>
        <v>0</v>
      </c>
      <c r="E185" s="16"/>
      <c r="F185" s="105"/>
      <c r="G185" s="112"/>
    </row>
    <row r="186" spans="1:7" ht="43.5" customHeight="1">
      <c r="A186" s="181" t="s">
        <v>52</v>
      </c>
      <c r="B186" s="182"/>
      <c r="C186" s="182"/>
      <c r="D186" s="182"/>
      <c r="E186" s="182"/>
      <c r="F186" s="182"/>
      <c r="G186" s="112"/>
    </row>
    <row r="187" spans="1:7" ht="43.5" customHeight="1">
      <c r="A187" s="209"/>
      <c r="B187" s="183" t="s">
        <v>185</v>
      </c>
      <c r="C187" s="207" t="s">
        <v>43</v>
      </c>
      <c r="D187" s="207"/>
      <c r="E187" s="207" t="s">
        <v>52</v>
      </c>
      <c r="F187" s="208"/>
      <c r="G187" s="116" t="s">
        <v>184</v>
      </c>
    </row>
    <row r="188" spans="1:7" ht="43.5" customHeight="1">
      <c r="A188" s="209"/>
      <c r="B188" s="183"/>
      <c r="C188" s="11" t="s">
        <v>122</v>
      </c>
      <c r="D188" s="15" t="s">
        <v>123</v>
      </c>
      <c r="E188" s="11" t="s">
        <v>122</v>
      </c>
      <c r="F188" s="15" t="s">
        <v>123</v>
      </c>
      <c r="G188" s="107"/>
    </row>
    <row r="189" spans="1:7" ht="51" customHeight="1">
      <c r="A189" s="17">
        <v>1</v>
      </c>
      <c r="B189" s="117" t="s">
        <v>60</v>
      </c>
      <c r="C189" s="124" t="str">
        <f>IF($E$8="YES", "YES", "NO")</f>
        <v>NO</v>
      </c>
      <c r="D189" s="125" t="str">
        <f>IF($E$8="YES", "YES", "NO")</f>
        <v>NO</v>
      </c>
      <c r="E189" s="18" t="str">
        <f>IF($E$8="YES", "Eligible", "Not Eligible; 
No Ph. D.")</f>
        <v>Not Eligible; 
No Ph. D.</v>
      </c>
      <c r="F189" s="106" t="str">
        <f>IF($E$8="YES", "Eligible", "Not Eligible; 
No Ph. D.")</f>
        <v>Not Eligible; 
No Ph. D.</v>
      </c>
      <c r="G189" s="107"/>
    </row>
    <row r="190" spans="1:7" ht="54" customHeight="1">
      <c r="A190" s="17">
        <v>2</v>
      </c>
      <c r="B190" s="117" t="s">
        <v>33</v>
      </c>
      <c r="C190" s="126">
        <f>SUM($E$68,$E$118)</f>
        <v>0</v>
      </c>
      <c r="D190" s="127">
        <f>SUM($E$68,$E$118)</f>
        <v>0</v>
      </c>
      <c r="E190" s="18" t="str">
        <f>IF(SUM($E$68,$E$118)&lt;5,"Not Eligible; 
&lt; 5 Publications","Eligible")</f>
        <v>Not Eligible; 
&lt; 5 Publications</v>
      </c>
      <c r="F190" s="106" t="str">
        <f>IF(SUM($E$68,$E$118)&lt;10,"Not Eligible; 
&lt; 10 Publications","Eligible")</f>
        <v>Not Eligible; 
&lt; 10 Publications</v>
      </c>
      <c r="G190" s="107"/>
    </row>
    <row r="191" spans="1:7" ht="47.25" customHeight="1">
      <c r="A191" s="17">
        <v>3</v>
      </c>
      <c r="B191" s="117" t="s">
        <v>49</v>
      </c>
      <c r="C191" s="128">
        <f>$E$9</f>
        <v>0</v>
      </c>
      <c r="D191" s="129">
        <f>$E$9</f>
        <v>0</v>
      </c>
      <c r="E191" s="19" t="str">
        <f>IF(E9&lt;8, "Not Eligible; 
&lt; 8 Yrs of Exp.", "Eligible")</f>
        <v>Not Eligible; 
&lt; 8 Yrs of Exp.</v>
      </c>
      <c r="F191" s="106" t="str">
        <f>IF(E9&lt;10, "Not Eligible; 
&lt; 10 Yrs of Exp.", "Eligible")</f>
        <v>Not Eligible; 
&lt; 10 Yrs of Exp.</v>
      </c>
      <c r="G191" s="107"/>
    </row>
    <row r="192" spans="1:7" ht="69.75" customHeight="1">
      <c r="A192" s="17">
        <v>4</v>
      </c>
      <c r="B192" s="117" t="s">
        <v>50</v>
      </c>
      <c r="C192" s="126" t="str">
        <f>IF($E$10="YES", "YES", "NO")</f>
        <v>NO</v>
      </c>
      <c r="D192" s="127" t="str">
        <f>IF($E$10="YES", "YES", "NO")</f>
        <v>NO</v>
      </c>
      <c r="E192" s="18" t="str">
        <f>IF(E10="YES", "Eligible", "Not Eligible; 
No Doctoral Res. Guidance Exp.")</f>
        <v>Not Eligible; 
No Doctoral Res. Guidance Exp.</v>
      </c>
      <c r="F192" s="106" t="str">
        <f>IF(E10="YES", "Eligible", "Not Eligible; 
No Doctoral Res. Guidance Exp.")</f>
        <v>Not Eligible; 
No Doctoral Res. Guidance Exp.</v>
      </c>
      <c r="G192" s="107"/>
    </row>
    <row r="193" spans="1:7" ht="53.25" customHeight="1">
      <c r="A193" s="17">
        <v>5</v>
      </c>
      <c r="B193" s="117" t="s">
        <v>134</v>
      </c>
      <c r="C193" s="130">
        <f>$C$185</f>
        <v>0</v>
      </c>
      <c r="D193" s="129">
        <f>$D$185</f>
        <v>0</v>
      </c>
      <c r="E193" s="19" t="str">
        <f>IF($C$193&lt;300,"Not Eligible; 
Capped API &lt;300","Eligible")</f>
        <v>Not Eligible; 
Capped API &lt;300</v>
      </c>
      <c r="F193" s="106" t="str">
        <f>IF($D$193&lt;400,"Not Eligible; 
Capped API &lt;400","Eligible")</f>
        <v>Not Eligible; 
Capped API &lt;400</v>
      </c>
      <c r="G193" s="107"/>
    </row>
    <row r="194" spans="1:7" ht="54.75" customHeight="1">
      <c r="A194" s="76"/>
      <c r="B194" s="169" t="s">
        <v>181</v>
      </c>
      <c r="C194" s="170"/>
      <c r="D194" s="171"/>
      <c r="E194" s="113" t="str">
        <f>IF(AND($C$189="YES",$C$190&gt;=5,$C$191&gt;=8,$C$193&gt;=300,$C$192="YES"),"ELIGIBLE","NOT ELIGIBLE")</f>
        <v>NOT ELIGIBLE</v>
      </c>
      <c r="F194" s="114" t="str">
        <f>IF(AND($D$189="YES",$D$190&gt;=10,$D$191&gt;=10,$D$193&gt;=400,$D$192="YES"),"ELIGIBLE","NOT ELIGIBLE")</f>
        <v>NOT ELIGIBLE</v>
      </c>
      <c r="G194" s="107"/>
    </row>
    <row r="195" spans="1:7">
      <c r="A195" s="10"/>
      <c r="B195" s="10"/>
      <c r="G195" s="115"/>
    </row>
    <row r="196" spans="1:7" ht="61.5" customHeight="1">
      <c r="A196" s="201" t="s">
        <v>182</v>
      </c>
      <c r="B196" s="202"/>
      <c r="C196" s="202"/>
      <c r="D196" s="202"/>
      <c r="E196" s="202"/>
      <c r="F196" s="202"/>
      <c r="G196" s="202"/>
    </row>
  </sheetData>
  <sheetProtection password="DFF1" sheet="1" objects="1" scenarios="1"/>
  <mergeCells count="111">
    <mergeCell ref="C122:D122"/>
    <mergeCell ref="C123:D123"/>
    <mergeCell ref="B167:D167"/>
    <mergeCell ref="A183:B183"/>
    <mergeCell ref="E187:F187"/>
    <mergeCell ref="A179:B179"/>
    <mergeCell ref="A180:B180"/>
    <mergeCell ref="A181:B181"/>
    <mergeCell ref="A182:B182"/>
    <mergeCell ref="C187:D187"/>
    <mergeCell ref="A187:A188"/>
    <mergeCell ref="C136:D136"/>
    <mergeCell ref="C139:D139"/>
    <mergeCell ref="C140:D140"/>
    <mergeCell ref="C131:D131"/>
    <mergeCell ref="C146:D146"/>
    <mergeCell ref="C133:D133"/>
    <mergeCell ref="A173:F173"/>
    <mergeCell ref="A175:B175"/>
    <mergeCell ref="C156:D156"/>
    <mergeCell ref="B157:D157"/>
    <mergeCell ref="C155:D155"/>
    <mergeCell ref="C135:D135"/>
    <mergeCell ref="A196:G196"/>
    <mergeCell ref="B166:D166"/>
    <mergeCell ref="C144:D144"/>
    <mergeCell ref="A184:B184"/>
    <mergeCell ref="A185:B185"/>
    <mergeCell ref="B100:D100"/>
    <mergeCell ref="B109:D109"/>
    <mergeCell ref="A176:F176"/>
    <mergeCell ref="A178:F178"/>
    <mergeCell ref="A177:B177"/>
    <mergeCell ref="B145:D145"/>
    <mergeCell ref="B162:D162"/>
    <mergeCell ref="C163:D163"/>
    <mergeCell ref="C164:D164"/>
    <mergeCell ref="C165:D165"/>
    <mergeCell ref="B170:D170"/>
    <mergeCell ref="A174:B174"/>
    <mergeCell ref="B171:D171"/>
    <mergeCell ref="B168:D168"/>
    <mergeCell ref="C169:D169"/>
    <mergeCell ref="C129:D129"/>
    <mergeCell ref="C130:D130"/>
    <mergeCell ref="C118:D118"/>
    <mergeCell ref="C134:D134"/>
    <mergeCell ref="C138:D138"/>
    <mergeCell ref="C132:D132"/>
    <mergeCell ref="C137:D137"/>
    <mergeCell ref="B99:D99"/>
    <mergeCell ref="B50:D50"/>
    <mergeCell ref="C98:D98"/>
    <mergeCell ref="B119:D119"/>
    <mergeCell ref="B194:D194"/>
    <mergeCell ref="B121:D121"/>
    <mergeCell ref="B120:D120"/>
    <mergeCell ref="B124:D124"/>
    <mergeCell ref="B127:D127"/>
    <mergeCell ref="C159:D159"/>
    <mergeCell ref="C160:D160"/>
    <mergeCell ref="C161:D161"/>
    <mergeCell ref="B152:D152"/>
    <mergeCell ref="C153:D153"/>
    <mergeCell ref="C154:D154"/>
    <mergeCell ref="B158:D158"/>
    <mergeCell ref="C147:D147"/>
    <mergeCell ref="C148:D148"/>
    <mergeCell ref="C149:D149"/>
    <mergeCell ref="C150:D150"/>
    <mergeCell ref="B151:D151"/>
    <mergeCell ref="C143:D143"/>
    <mergeCell ref="A186:F186"/>
    <mergeCell ref="B187:B188"/>
    <mergeCell ref="B80:D80"/>
    <mergeCell ref="C68:D68"/>
    <mergeCell ref="C69:D69"/>
    <mergeCell ref="C49:D49"/>
    <mergeCell ref="B70:D70"/>
    <mergeCell ref="B71:D71"/>
    <mergeCell ref="A7:B7"/>
    <mergeCell ref="C11:D11"/>
    <mergeCell ref="B12:D12"/>
    <mergeCell ref="B22:D22"/>
    <mergeCell ref="B40:D40"/>
    <mergeCell ref="B59:D59"/>
    <mergeCell ref="B13:D13"/>
    <mergeCell ref="C142:D142"/>
    <mergeCell ref="C141:D141"/>
    <mergeCell ref="E10:G10"/>
    <mergeCell ref="A9:D9"/>
    <mergeCell ref="A1:G1"/>
    <mergeCell ref="A2:G2"/>
    <mergeCell ref="C3:G3"/>
    <mergeCell ref="C4:G4"/>
    <mergeCell ref="C5:G5"/>
    <mergeCell ref="C6:G6"/>
    <mergeCell ref="C7:G7"/>
    <mergeCell ref="E8:G8"/>
    <mergeCell ref="E9:G9"/>
    <mergeCell ref="A8:D8"/>
    <mergeCell ref="A10:D10"/>
    <mergeCell ref="B31:D31"/>
    <mergeCell ref="C126:D126"/>
    <mergeCell ref="C128:D128"/>
    <mergeCell ref="C125:D125"/>
    <mergeCell ref="A3:B3"/>
    <mergeCell ref="A4:B4"/>
    <mergeCell ref="A5:B5"/>
    <mergeCell ref="A6:B6"/>
    <mergeCell ref="B89:D89"/>
  </mergeCells>
  <conditionalFormatting sqref="C192:D192 C190:D190 E194:F194">
    <cfRule type="containsText" dxfId="4" priority="13" operator="containsText" text="NOT ELIGIBLE">
      <formula>NOT(ISERROR(SEARCH("NOT ELIGIBLE",C190)))</formula>
    </cfRule>
  </conditionalFormatting>
  <conditionalFormatting sqref="E194">
    <cfRule type="containsText" dxfId="3" priority="4" operator="containsText" text="ELIGIBLE">
      <formula>NOT(ISERROR(SEARCH("ELIGIBLE",E194)))</formula>
    </cfRule>
    <cfRule type="containsText" dxfId="2" priority="3" operator="containsText" text="ELIGIBLE">
      <formula>NOT(ISERROR(SEARCH("ELIGIBLE",E194)))</formula>
    </cfRule>
  </conditionalFormatting>
  <conditionalFormatting sqref="F194">
    <cfRule type="containsText" dxfId="1" priority="2" operator="containsText" text="ELIGIBLE">
      <formula>NOT(ISERROR(SEARCH("ELIGIBLE",F194)))</formula>
    </cfRule>
    <cfRule type="containsText" dxfId="0" priority="1" operator="containsText" text="ELIGIBLE">
      <formula>NOT(ISERROR(SEARCH("ELIGIBLE",F194)))</formula>
    </cfRule>
  </conditionalFormatting>
  <dataValidations count="4">
    <dataValidation type="whole" operator="greaterThanOrEqual" allowBlank="1" showInputMessage="1" showErrorMessage="1" sqref="D198:D1048576 A181 E172 C180:D181 F170:F171 F166:F167 F149 F156 E120:E136 E94:E97 E45:E48 E53 E55:E60 E36:E41 E27:E32 E18:E23 E12:E14 E62 E16 E25 E64:E70 E43 E34 E112 E114:E117 E103 E105:E110 E76:E79 E83 E81 E50:E51 E72 E92 E74 E85:E90 E118:F118 E99:E101 F131:F132 F143 E138:E169">
      <formula1>0</formula1>
    </dataValidation>
    <dataValidation type="list" allowBlank="1" showInputMessage="1" showErrorMessage="1" promptTitle="Joint Author(s)" prompt="Select 1 if First Author and _x000a_Select 2 if Principal / Corresponding Author / Mentor / Supervisor" sqref="C112 C16 C62 C53 C43 C34 C25 C74 C83 C92 C103">
      <formula1>First_Author_or_Corresponding_Author</formula1>
    </dataValidation>
    <dataValidation type="list" allowBlank="1" showInputMessage="1" showErrorMessage="1" promptTitle="Joint Author(s)" prompt="Select any one in case of 2nd author and above" sqref="C105:C108 C94:C97 C45:C48 C64:C67 C55:C58 C36:C39 C27:C30 C114:C117 C76:C79 C85:C88 C18:C21">
      <formula1>Rest_of_Authors</formula1>
    </dataValidation>
    <dataValidation type="decimal" operator="greaterThanOrEqual" allowBlank="1" showInputMessage="1" showErrorMessage="1" sqref="F68">
      <formula1>0</formula1>
    </dataValidation>
  </dataValidations>
  <pageMargins left="1.1100000000000001" right="0.23" top="0.91" bottom="0.54" header="0.51" footer="0.3"/>
  <pageSetup scale="46" orientation="portrait" verticalDpi="0" r:id="rId1"/>
  <headerFooter>
    <oddFooter>&amp;L© Mahatma Gandhi Central University (MGCUB)&amp;CPage &amp;P&amp;RCategory - III</oddFooter>
  </headerFooter>
  <rowBreaks count="4" manualBreakCount="4">
    <brk id="48" max="6" man="1"/>
    <brk id="97" max="6" man="1"/>
    <brk id="136" max="6" man="1"/>
    <brk id="171" max="6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B3:D14"/>
  <sheetViews>
    <sheetView workbookViewId="0">
      <selection activeCell="H15" sqref="H15"/>
    </sheetView>
  </sheetViews>
  <sheetFormatPr defaultRowHeight="15"/>
  <sheetData>
    <row r="3" spans="2:4" ht="60">
      <c r="B3" s="70" t="s">
        <v>168</v>
      </c>
      <c r="D3" s="71" t="s">
        <v>169</v>
      </c>
    </row>
    <row r="4" spans="2:4">
      <c r="B4">
        <v>0</v>
      </c>
      <c r="D4">
        <v>0</v>
      </c>
    </row>
    <row r="5" spans="2:4">
      <c r="B5">
        <v>1</v>
      </c>
      <c r="D5">
        <v>1</v>
      </c>
    </row>
    <row r="6" spans="2:4">
      <c r="B6">
        <v>2</v>
      </c>
      <c r="D6">
        <v>2</v>
      </c>
    </row>
    <row r="7" spans="2:4">
      <c r="D7">
        <v>3</v>
      </c>
    </row>
    <row r="8" spans="2:4">
      <c r="D8">
        <v>4</v>
      </c>
    </row>
    <row r="9" spans="2:4">
      <c r="D9">
        <v>5</v>
      </c>
    </row>
    <row r="10" spans="2:4">
      <c r="D10">
        <v>6</v>
      </c>
    </row>
    <row r="11" spans="2:4">
      <c r="D11">
        <v>7</v>
      </c>
    </row>
    <row r="12" spans="2:4">
      <c r="D12">
        <v>8</v>
      </c>
    </row>
    <row r="13" spans="2:4">
      <c r="D13">
        <v>9</v>
      </c>
    </row>
    <row r="14" spans="2:4">
      <c r="D14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CATEGORY-II</vt:lpstr>
      <vt:lpstr>CATEGORY-III &amp; SUMMARY</vt:lpstr>
      <vt:lpstr>Sheet1</vt:lpstr>
      <vt:lpstr>First_Author_or_Corresponding_Author</vt:lpstr>
      <vt:lpstr>'CATEGORY-III &amp; SUMMARY'!Print_Area</vt:lpstr>
      <vt:lpstr>'CATEGORY-III &amp; SUMMARY'!Print_Titles</vt:lpstr>
      <vt:lpstr>Rest_of_Authors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Asutosh Pradhan</dc:creator>
  <cp:lastModifiedBy>Asutosh Pradhan</cp:lastModifiedBy>
  <cp:lastPrinted>2016-10-07T02:36:41Z</cp:lastPrinted>
  <dcterms:created xsi:type="dcterms:W3CDTF">2013-09-19T14:54:34Z</dcterms:created>
  <dcterms:modified xsi:type="dcterms:W3CDTF">2016-10-09T05:42:56Z</dcterms:modified>
</cp:coreProperties>
</file>